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Dokumenty\Výběrová řízení\2024\Chlumec n. C. - kostel sv Voršily\03_DI\Vysvětlení č. 3\"/>
    </mc:Choice>
  </mc:AlternateContent>
  <bookViews>
    <workbookView xWindow="0" yWindow="0" windowWidth="28800" windowHeight="11835"/>
  </bookViews>
  <sheets>
    <sheet name="Rekapitulace stavby" sheetId="1" r:id="rId1"/>
    <sheet name="D.1.1 - Architektonicko -..." sheetId="2" r:id="rId2"/>
    <sheet name="D.1.4.1 - Sanace vlhkého ..." sheetId="3" r:id="rId3"/>
    <sheet name="D.1.4.5 - Elektroinstalac..." sheetId="4" r:id="rId4"/>
    <sheet name="D.1.4.5 Rekapitulace" sheetId="7" r:id="rId5"/>
    <sheet name="D.1.4.5 Rozpočet" sheetId="8" r:id="rId6"/>
    <sheet name="D.1.4.5 Parametry" sheetId="9" r:id="rId7"/>
    <sheet name="Seznam figur" sheetId="5" r:id="rId8"/>
    <sheet name="Pokyny pro vyplnění" sheetId="6" r:id="rId9"/>
  </sheets>
  <definedNames>
    <definedName name="_xlnm._FilterDatabase" localSheetId="1" hidden="1">'D.1.1 - Architektonicko -...'!$C$116:$K$2153</definedName>
    <definedName name="_xlnm._FilterDatabase" localSheetId="2" hidden="1">'D.1.4.1 - Sanace vlhkého ...'!$C$89:$K$169</definedName>
    <definedName name="_xlnm._FilterDatabase" localSheetId="3" hidden="1">'D.1.4.5 - Elektroinstalac...'!$C$79:$K$82</definedName>
    <definedName name="_xlnm.Print_Titles" localSheetId="1">'D.1.1 - Architektonicko -...'!$116:$116</definedName>
    <definedName name="_xlnm.Print_Titles" localSheetId="2">'D.1.4.1 - Sanace vlhkého ...'!$89:$89</definedName>
    <definedName name="_xlnm.Print_Titles" localSheetId="3">'D.1.4.5 - Elektroinstalac...'!$79:$79</definedName>
    <definedName name="_xlnm.Print_Titles" localSheetId="0">'Rekapitulace stavby'!$52:$52</definedName>
    <definedName name="_xlnm.Print_Titles" localSheetId="7">'Seznam figur'!$9:$9</definedName>
    <definedName name="_xlnm.Print_Area" localSheetId="1">'D.1.1 - Architektonicko -...'!$C$4:$J$39,'D.1.1 - Architektonicko -...'!$C$45:$J$98,'D.1.1 - Architektonicko -...'!$C$104:$K$2153</definedName>
    <definedName name="_xlnm.Print_Area" localSheetId="2">'D.1.4.1 - Sanace vlhkého ...'!$C$4:$J$39,'D.1.4.1 - Sanace vlhkého ...'!$C$45:$J$71,'D.1.4.1 - Sanace vlhkého ...'!$C$77:$K$169</definedName>
    <definedName name="_xlnm.Print_Area" localSheetId="3">'D.1.4.5 - Elektroinstalac...'!$C$4:$J$39,'D.1.4.5 - Elektroinstalac...'!$C$45:$J$61,'D.1.4.5 - Elektroinstalac...'!$C$67:$K$82</definedName>
    <definedName name="_xlnm.Print_Area" localSheetId="8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  <definedName name="_xlnm.Print_Area" localSheetId="7">'Seznam figur'!$C$4:$G$262</definedName>
  </definedNames>
  <calcPr calcId="152511"/>
</workbook>
</file>

<file path=xl/calcChain.xml><?xml version="1.0" encoding="utf-8"?>
<calcChain xmlns="http://schemas.openxmlformats.org/spreadsheetml/2006/main">
  <c r="I82" i="4" l="1"/>
  <c r="D7" i="5" l="1"/>
  <c r="J37" i="4"/>
  <c r="J36" i="4"/>
  <c r="AY57" i="1" s="1"/>
  <c r="J35" i="4"/>
  <c r="AX57" i="1" s="1"/>
  <c r="BI82" i="4"/>
  <c r="F37" i="4" s="1"/>
  <c r="BD57" i="1" s="1"/>
  <c r="BH82" i="4"/>
  <c r="BG82" i="4"/>
  <c r="BF82" i="4"/>
  <c r="T82" i="4"/>
  <c r="T81" i="4" s="1"/>
  <c r="T80" i="4" s="1"/>
  <c r="R82" i="4"/>
  <c r="R81" i="4"/>
  <c r="R80" i="4" s="1"/>
  <c r="P82" i="4"/>
  <c r="P81" i="4" s="1"/>
  <c r="P80" i="4" s="1"/>
  <c r="AU57" i="1" s="1"/>
  <c r="J77" i="4"/>
  <c r="J76" i="4"/>
  <c r="F76" i="4"/>
  <c r="F74" i="4"/>
  <c r="E72" i="4"/>
  <c r="J55" i="4"/>
  <c r="J54" i="4"/>
  <c r="F54" i="4"/>
  <c r="F52" i="4"/>
  <c r="E50" i="4"/>
  <c r="J18" i="4"/>
  <c r="E18" i="4"/>
  <c r="F77" i="4" s="1"/>
  <c r="J17" i="4"/>
  <c r="J12" i="4"/>
  <c r="J74" i="4" s="1"/>
  <c r="E7" i="4"/>
  <c r="E70" i="4" s="1"/>
  <c r="J37" i="3"/>
  <c r="J36" i="3"/>
  <c r="AY56" i="1"/>
  <c r="J35" i="3"/>
  <c r="AX56" i="1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T161" i="3" s="1"/>
  <c r="R162" i="3"/>
  <c r="R161" i="3"/>
  <c r="P162" i="3"/>
  <c r="P161" i="3" s="1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T137" i="3" s="1"/>
  <c r="R138" i="3"/>
  <c r="R137" i="3" s="1"/>
  <c r="P138" i="3"/>
  <c r="P137" i="3" s="1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J87" i="3"/>
  <c r="J86" i="3"/>
  <c r="F86" i="3"/>
  <c r="F84" i="3"/>
  <c r="E82" i="3"/>
  <c r="J55" i="3"/>
  <c r="J54" i="3"/>
  <c r="F54" i="3"/>
  <c r="F52" i="3"/>
  <c r="E50" i="3"/>
  <c r="J18" i="3"/>
  <c r="E18" i="3"/>
  <c r="F87" i="3" s="1"/>
  <c r="J17" i="3"/>
  <c r="J12" i="3"/>
  <c r="J84" i="3"/>
  <c r="E7" i="3"/>
  <c r="E80" i="3"/>
  <c r="J37" i="2"/>
  <c r="J36" i="2"/>
  <c r="AY55" i="1" s="1"/>
  <c r="J35" i="2"/>
  <c r="AX55" i="1" s="1"/>
  <c r="BI2153" i="2"/>
  <c r="BH2153" i="2"/>
  <c r="BG2153" i="2"/>
  <c r="BF2153" i="2"/>
  <c r="T2153" i="2"/>
  <c r="T2152" i="2" s="1"/>
  <c r="R2153" i="2"/>
  <c r="R2152" i="2" s="1"/>
  <c r="P2153" i="2"/>
  <c r="P2152" i="2" s="1"/>
  <c r="BI2151" i="2"/>
  <c r="BH2151" i="2"/>
  <c r="BG2151" i="2"/>
  <c r="BF2151" i="2"/>
  <c r="T2151" i="2"/>
  <c r="T2150" i="2" s="1"/>
  <c r="R2151" i="2"/>
  <c r="R2150" i="2" s="1"/>
  <c r="P2151" i="2"/>
  <c r="P2150" i="2" s="1"/>
  <c r="BI2145" i="2"/>
  <c r="BH2145" i="2"/>
  <c r="BG2145" i="2"/>
  <c r="BF2145" i="2"/>
  <c r="T2145" i="2"/>
  <c r="R2145" i="2"/>
  <c r="P2145" i="2"/>
  <c r="BI2141" i="2"/>
  <c r="BH2141" i="2"/>
  <c r="BG2141" i="2"/>
  <c r="BF2141" i="2"/>
  <c r="T2141" i="2"/>
  <c r="R2141" i="2"/>
  <c r="P2141" i="2"/>
  <c r="BI2140" i="2"/>
  <c r="BH2140" i="2"/>
  <c r="BG2140" i="2"/>
  <c r="BF2140" i="2"/>
  <c r="T2140" i="2"/>
  <c r="R2140" i="2"/>
  <c r="P2140" i="2"/>
  <c r="BI2138" i="2"/>
  <c r="BH2138" i="2"/>
  <c r="BG2138" i="2"/>
  <c r="BF2138" i="2"/>
  <c r="T2138" i="2"/>
  <c r="R2138" i="2"/>
  <c r="P2138" i="2"/>
  <c r="BI2133" i="2"/>
  <c r="BH2133" i="2"/>
  <c r="BG2133" i="2"/>
  <c r="BF2133" i="2"/>
  <c r="T2133" i="2"/>
  <c r="R2133" i="2"/>
  <c r="P2133" i="2"/>
  <c r="BI2132" i="2"/>
  <c r="BH2132" i="2"/>
  <c r="BG2132" i="2"/>
  <c r="BF2132" i="2"/>
  <c r="T2132" i="2"/>
  <c r="R2132" i="2"/>
  <c r="P2132" i="2"/>
  <c r="BI2118" i="2"/>
  <c r="BH2118" i="2"/>
  <c r="BG2118" i="2"/>
  <c r="BF2118" i="2"/>
  <c r="T2118" i="2"/>
  <c r="R2118" i="2"/>
  <c r="P2118" i="2"/>
  <c r="BI2116" i="2"/>
  <c r="BH2116" i="2"/>
  <c r="BG2116" i="2"/>
  <c r="BF2116" i="2"/>
  <c r="T2116" i="2"/>
  <c r="R2116" i="2"/>
  <c r="P2116" i="2"/>
  <c r="BI2109" i="2"/>
  <c r="BH2109" i="2"/>
  <c r="BG2109" i="2"/>
  <c r="BF2109" i="2"/>
  <c r="T2109" i="2"/>
  <c r="R2109" i="2"/>
  <c r="P2109" i="2"/>
  <c r="BI2101" i="2"/>
  <c r="BH2101" i="2"/>
  <c r="BG2101" i="2"/>
  <c r="BF2101" i="2"/>
  <c r="T2101" i="2"/>
  <c r="R2101" i="2"/>
  <c r="P2101" i="2"/>
  <c r="BI2092" i="2"/>
  <c r="BH2092" i="2"/>
  <c r="BG2092" i="2"/>
  <c r="BF2092" i="2"/>
  <c r="T2092" i="2"/>
  <c r="R2092" i="2"/>
  <c r="P2092" i="2"/>
  <c r="BI2082" i="2"/>
  <c r="BH2082" i="2"/>
  <c r="BG2082" i="2"/>
  <c r="BF2082" i="2"/>
  <c r="T2082" i="2"/>
  <c r="R2082" i="2"/>
  <c r="P2082" i="2"/>
  <c r="BI2075" i="2"/>
  <c r="BH2075" i="2"/>
  <c r="BG2075" i="2"/>
  <c r="BF2075" i="2"/>
  <c r="T2075" i="2"/>
  <c r="R2075" i="2"/>
  <c r="P2075" i="2"/>
  <c r="BI2071" i="2"/>
  <c r="BH2071" i="2"/>
  <c r="BG2071" i="2"/>
  <c r="BF2071" i="2"/>
  <c r="T2071" i="2"/>
  <c r="R2071" i="2"/>
  <c r="P2071" i="2"/>
  <c r="BI2067" i="2"/>
  <c r="BH2067" i="2"/>
  <c r="BG2067" i="2"/>
  <c r="BF2067" i="2"/>
  <c r="T2067" i="2"/>
  <c r="R2067" i="2"/>
  <c r="P2067" i="2"/>
  <c r="BI2063" i="2"/>
  <c r="BH2063" i="2"/>
  <c r="BG2063" i="2"/>
  <c r="BF2063" i="2"/>
  <c r="T2063" i="2"/>
  <c r="R2063" i="2"/>
  <c r="P2063" i="2"/>
  <c r="BI2060" i="2"/>
  <c r="BH2060" i="2"/>
  <c r="BG2060" i="2"/>
  <c r="BF2060" i="2"/>
  <c r="T2060" i="2"/>
  <c r="R2060" i="2"/>
  <c r="P2060" i="2"/>
  <c r="BI2053" i="2"/>
  <c r="BH2053" i="2"/>
  <c r="BG2053" i="2"/>
  <c r="BF2053" i="2"/>
  <c r="T2053" i="2"/>
  <c r="R2053" i="2"/>
  <c r="P2053" i="2"/>
  <c r="BI2050" i="2"/>
  <c r="BH2050" i="2"/>
  <c r="BG2050" i="2"/>
  <c r="BF2050" i="2"/>
  <c r="T2050" i="2"/>
  <c r="R2050" i="2"/>
  <c r="P2050" i="2"/>
  <c r="BI2046" i="2"/>
  <c r="BH2046" i="2"/>
  <c r="BG2046" i="2"/>
  <c r="BF2046" i="2"/>
  <c r="T2046" i="2"/>
  <c r="R2046" i="2"/>
  <c r="P2046" i="2"/>
  <c r="BI2042" i="2"/>
  <c r="BH2042" i="2"/>
  <c r="BG2042" i="2"/>
  <c r="BF2042" i="2"/>
  <c r="T2042" i="2"/>
  <c r="R2042" i="2"/>
  <c r="P2042" i="2"/>
  <c r="BI2038" i="2"/>
  <c r="BH2038" i="2"/>
  <c r="BG2038" i="2"/>
  <c r="BF2038" i="2"/>
  <c r="T2038" i="2"/>
  <c r="R2038" i="2"/>
  <c r="P2038" i="2"/>
  <c r="BI2034" i="2"/>
  <c r="BH2034" i="2"/>
  <c r="BG2034" i="2"/>
  <c r="BF2034" i="2"/>
  <c r="T2034" i="2"/>
  <c r="R2034" i="2"/>
  <c r="P2034" i="2"/>
  <c r="BI2024" i="2"/>
  <c r="BH2024" i="2"/>
  <c r="BG2024" i="2"/>
  <c r="BF2024" i="2"/>
  <c r="T2024" i="2"/>
  <c r="R2024" i="2"/>
  <c r="P2024" i="2"/>
  <c r="BI2017" i="2"/>
  <c r="BH2017" i="2"/>
  <c r="BG2017" i="2"/>
  <c r="BF2017" i="2"/>
  <c r="T2017" i="2"/>
  <c r="R2017" i="2"/>
  <c r="P2017" i="2"/>
  <c r="BI2015" i="2"/>
  <c r="BH2015" i="2"/>
  <c r="BG2015" i="2"/>
  <c r="BF2015" i="2"/>
  <c r="T2015" i="2"/>
  <c r="R2015" i="2"/>
  <c r="P2015" i="2"/>
  <c r="BI2009" i="2"/>
  <c r="BH2009" i="2"/>
  <c r="BG2009" i="2"/>
  <c r="BF2009" i="2"/>
  <c r="T2009" i="2"/>
  <c r="R2009" i="2"/>
  <c r="P2009" i="2"/>
  <c r="BI2003" i="2"/>
  <c r="BH2003" i="2"/>
  <c r="BG2003" i="2"/>
  <c r="BF2003" i="2"/>
  <c r="T2003" i="2"/>
  <c r="R2003" i="2"/>
  <c r="P2003" i="2"/>
  <c r="BI1997" i="2"/>
  <c r="BH1997" i="2"/>
  <c r="BG1997" i="2"/>
  <c r="BF1997" i="2"/>
  <c r="T1997" i="2"/>
  <c r="R1997" i="2"/>
  <c r="P1997" i="2"/>
  <c r="BI1991" i="2"/>
  <c r="BH1991" i="2"/>
  <c r="BG1991" i="2"/>
  <c r="BF1991" i="2"/>
  <c r="T1991" i="2"/>
  <c r="R1991" i="2"/>
  <c r="P1991" i="2"/>
  <c r="BI1985" i="2"/>
  <c r="BH1985" i="2"/>
  <c r="BG1985" i="2"/>
  <c r="BF1985" i="2"/>
  <c r="T1985" i="2"/>
  <c r="R1985" i="2"/>
  <c r="P1985" i="2"/>
  <c r="BI1979" i="2"/>
  <c r="BH1979" i="2"/>
  <c r="BG1979" i="2"/>
  <c r="BF1979" i="2"/>
  <c r="T1979" i="2"/>
  <c r="R1979" i="2"/>
  <c r="P1979" i="2"/>
  <c r="BI1973" i="2"/>
  <c r="BH1973" i="2"/>
  <c r="BG1973" i="2"/>
  <c r="BF1973" i="2"/>
  <c r="T1973" i="2"/>
  <c r="R1973" i="2"/>
  <c r="P1973" i="2"/>
  <c r="BI1967" i="2"/>
  <c r="BH1967" i="2"/>
  <c r="BG1967" i="2"/>
  <c r="BF1967" i="2"/>
  <c r="T1967" i="2"/>
  <c r="R1967" i="2"/>
  <c r="P1967" i="2"/>
  <c r="BI1961" i="2"/>
  <c r="BH1961" i="2"/>
  <c r="BG1961" i="2"/>
  <c r="BF1961" i="2"/>
  <c r="T1961" i="2"/>
  <c r="R1961" i="2"/>
  <c r="P1961" i="2"/>
  <c r="BI1955" i="2"/>
  <c r="BH1955" i="2"/>
  <c r="BG1955" i="2"/>
  <c r="BF1955" i="2"/>
  <c r="T1955" i="2"/>
  <c r="R1955" i="2"/>
  <c r="P1955" i="2"/>
  <c r="BI1949" i="2"/>
  <c r="BH1949" i="2"/>
  <c r="BG1949" i="2"/>
  <c r="BF1949" i="2"/>
  <c r="T1949" i="2"/>
  <c r="R1949" i="2"/>
  <c r="P1949" i="2"/>
  <c r="BI1943" i="2"/>
  <c r="BH1943" i="2"/>
  <c r="BG1943" i="2"/>
  <c r="BF1943" i="2"/>
  <c r="T1943" i="2"/>
  <c r="R1943" i="2"/>
  <c r="P1943" i="2"/>
  <c r="BI1937" i="2"/>
  <c r="BH1937" i="2"/>
  <c r="BG1937" i="2"/>
  <c r="BF1937" i="2"/>
  <c r="T1937" i="2"/>
  <c r="R1937" i="2"/>
  <c r="P1937" i="2"/>
  <c r="BI1931" i="2"/>
  <c r="BH1931" i="2"/>
  <c r="BG1931" i="2"/>
  <c r="BF1931" i="2"/>
  <c r="T1931" i="2"/>
  <c r="R1931" i="2"/>
  <c r="P1931" i="2"/>
  <c r="BI1928" i="2"/>
  <c r="BH1928" i="2"/>
  <c r="BG1928" i="2"/>
  <c r="BF1928" i="2"/>
  <c r="T1928" i="2"/>
  <c r="R1928" i="2"/>
  <c r="P1928" i="2"/>
  <c r="BI1923" i="2"/>
  <c r="BH1923" i="2"/>
  <c r="BG1923" i="2"/>
  <c r="BF1923" i="2"/>
  <c r="T1923" i="2"/>
  <c r="R1923" i="2"/>
  <c r="P1923" i="2"/>
  <c r="BI1917" i="2"/>
  <c r="BH1917" i="2"/>
  <c r="BG1917" i="2"/>
  <c r="BF1917" i="2"/>
  <c r="T1917" i="2"/>
  <c r="R1917" i="2"/>
  <c r="P1917" i="2"/>
  <c r="BI1914" i="2"/>
  <c r="BH1914" i="2"/>
  <c r="BG1914" i="2"/>
  <c r="BF1914" i="2"/>
  <c r="T1914" i="2"/>
  <c r="R1914" i="2"/>
  <c r="P1914" i="2"/>
  <c r="BI1908" i="2"/>
  <c r="BH1908" i="2"/>
  <c r="BG1908" i="2"/>
  <c r="BF1908" i="2"/>
  <c r="T1908" i="2"/>
  <c r="R1908" i="2"/>
  <c r="P1908" i="2"/>
  <c r="BI1902" i="2"/>
  <c r="BH1902" i="2"/>
  <c r="BG1902" i="2"/>
  <c r="BF1902" i="2"/>
  <c r="T1902" i="2"/>
  <c r="R1902" i="2"/>
  <c r="P1902" i="2"/>
  <c r="BI1896" i="2"/>
  <c r="BH1896" i="2"/>
  <c r="BG1896" i="2"/>
  <c r="BF1896" i="2"/>
  <c r="T1896" i="2"/>
  <c r="R1896" i="2"/>
  <c r="P1896" i="2"/>
  <c r="BI1890" i="2"/>
  <c r="BH1890" i="2"/>
  <c r="BG1890" i="2"/>
  <c r="BF1890" i="2"/>
  <c r="T1890" i="2"/>
  <c r="R1890" i="2"/>
  <c r="P1890" i="2"/>
  <c r="BI1884" i="2"/>
  <c r="BH1884" i="2"/>
  <c r="BG1884" i="2"/>
  <c r="BF1884" i="2"/>
  <c r="T1884" i="2"/>
  <c r="R1884" i="2"/>
  <c r="P1884" i="2"/>
  <c r="BI1878" i="2"/>
  <c r="BH1878" i="2"/>
  <c r="BG1878" i="2"/>
  <c r="BF1878" i="2"/>
  <c r="T1878" i="2"/>
  <c r="R1878" i="2"/>
  <c r="P1878" i="2"/>
  <c r="BI1872" i="2"/>
  <c r="BH1872" i="2"/>
  <c r="BG1872" i="2"/>
  <c r="BF1872" i="2"/>
  <c r="T1872" i="2"/>
  <c r="R1872" i="2"/>
  <c r="P1872" i="2"/>
  <c r="BI1866" i="2"/>
  <c r="BH1866" i="2"/>
  <c r="BG1866" i="2"/>
  <c r="BF1866" i="2"/>
  <c r="T1866" i="2"/>
  <c r="R1866" i="2"/>
  <c r="P1866" i="2"/>
  <c r="BI1860" i="2"/>
  <c r="BH1860" i="2"/>
  <c r="BG1860" i="2"/>
  <c r="BF1860" i="2"/>
  <c r="T1860" i="2"/>
  <c r="R1860" i="2"/>
  <c r="P1860" i="2"/>
  <c r="BI1854" i="2"/>
  <c r="BH1854" i="2"/>
  <c r="BG1854" i="2"/>
  <c r="BF1854" i="2"/>
  <c r="T1854" i="2"/>
  <c r="R1854" i="2"/>
  <c r="P1854" i="2"/>
  <c r="BI1851" i="2"/>
  <c r="BH1851" i="2"/>
  <c r="BG1851" i="2"/>
  <c r="BF1851" i="2"/>
  <c r="T1851" i="2"/>
  <c r="R1851" i="2"/>
  <c r="P1851" i="2"/>
  <c r="BI1844" i="2"/>
  <c r="BH1844" i="2"/>
  <c r="BG1844" i="2"/>
  <c r="BF1844" i="2"/>
  <c r="T1844" i="2"/>
  <c r="R1844" i="2"/>
  <c r="P1844" i="2"/>
  <c r="BI1837" i="2"/>
  <c r="BH1837" i="2"/>
  <c r="BG1837" i="2"/>
  <c r="BF1837" i="2"/>
  <c r="T1837" i="2"/>
  <c r="R1837" i="2"/>
  <c r="P1837" i="2"/>
  <c r="BI1830" i="2"/>
  <c r="BH1830" i="2"/>
  <c r="BG1830" i="2"/>
  <c r="BF1830" i="2"/>
  <c r="T1830" i="2"/>
  <c r="R1830" i="2"/>
  <c r="P1830" i="2"/>
  <c r="BI1823" i="2"/>
  <c r="BH1823" i="2"/>
  <c r="BG1823" i="2"/>
  <c r="BF1823" i="2"/>
  <c r="T1823" i="2"/>
  <c r="R1823" i="2"/>
  <c r="P1823" i="2"/>
  <c r="BI1822" i="2"/>
  <c r="BH1822" i="2"/>
  <c r="BG1822" i="2"/>
  <c r="BF1822" i="2"/>
  <c r="T1822" i="2"/>
  <c r="R1822" i="2"/>
  <c r="P1822" i="2"/>
  <c r="BI1815" i="2"/>
  <c r="BH1815" i="2"/>
  <c r="BG1815" i="2"/>
  <c r="BF1815" i="2"/>
  <c r="T1815" i="2"/>
  <c r="R1815" i="2"/>
  <c r="P1815" i="2"/>
  <c r="BI1813" i="2"/>
  <c r="BH1813" i="2"/>
  <c r="BG1813" i="2"/>
  <c r="BF1813" i="2"/>
  <c r="T1813" i="2"/>
  <c r="R1813" i="2"/>
  <c r="P1813" i="2"/>
  <c r="BI1806" i="2"/>
  <c r="BH1806" i="2"/>
  <c r="BG1806" i="2"/>
  <c r="BF1806" i="2"/>
  <c r="T1806" i="2"/>
  <c r="R1806" i="2"/>
  <c r="P1806" i="2"/>
  <c r="BI1799" i="2"/>
  <c r="BH1799" i="2"/>
  <c r="BG1799" i="2"/>
  <c r="BF1799" i="2"/>
  <c r="T1799" i="2"/>
  <c r="R1799" i="2"/>
  <c r="P1799" i="2"/>
  <c r="BI1797" i="2"/>
  <c r="BH1797" i="2"/>
  <c r="BG1797" i="2"/>
  <c r="BF1797" i="2"/>
  <c r="T1797" i="2"/>
  <c r="R1797" i="2"/>
  <c r="P1797" i="2"/>
  <c r="BI1790" i="2"/>
  <c r="BH1790" i="2"/>
  <c r="BG1790" i="2"/>
  <c r="BF1790" i="2"/>
  <c r="T1790" i="2"/>
  <c r="R1790" i="2"/>
  <c r="P1790" i="2"/>
  <c r="BI1783" i="2"/>
  <c r="BH1783" i="2"/>
  <c r="BG1783" i="2"/>
  <c r="BF1783" i="2"/>
  <c r="T1783" i="2"/>
  <c r="R1783" i="2"/>
  <c r="P1783" i="2"/>
  <c r="BI1776" i="2"/>
  <c r="BH1776" i="2"/>
  <c r="BG1776" i="2"/>
  <c r="BF1776" i="2"/>
  <c r="T1776" i="2"/>
  <c r="R1776" i="2"/>
  <c r="P1776" i="2"/>
  <c r="BI1774" i="2"/>
  <c r="BH1774" i="2"/>
  <c r="BG1774" i="2"/>
  <c r="BF1774" i="2"/>
  <c r="T1774" i="2"/>
  <c r="R1774" i="2"/>
  <c r="P1774" i="2"/>
  <c r="BI1767" i="2"/>
  <c r="BH1767" i="2"/>
  <c r="BG1767" i="2"/>
  <c r="BF1767" i="2"/>
  <c r="T1767" i="2"/>
  <c r="R1767" i="2"/>
  <c r="P1767" i="2"/>
  <c r="BI1764" i="2"/>
  <c r="BH1764" i="2"/>
  <c r="BG1764" i="2"/>
  <c r="BF1764" i="2"/>
  <c r="T1764" i="2"/>
  <c r="R1764" i="2"/>
  <c r="P1764" i="2"/>
  <c r="BI1757" i="2"/>
  <c r="BH1757" i="2"/>
  <c r="BG1757" i="2"/>
  <c r="BF1757" i="2"/>
  <c r="T1757" i="2"/>
  <c r="R1757" i="2"/>
  <c r="P1757" i="2"/>
  <c r="BI1750" i="2"/>
  <c r="BH1750" i="2"/>
  <c r="BG1750" i="2"/>
  <c r="BF1750" i="2"/>
  <c r="T1750" i="2"/>
  <c r="R1750" i="2"/>
  <c r="P1750" i="2"/>
  <c r="BI1743" i="2"/>
  <c r="BH1743" i="2"/>
  <c r="BG1743" i="2"/>
  <c r="BF1743" i="2"/>
  <c r="T1743" i="2"/>
  <c r="R1743" i="2"/>
  <c r="P1743" i="2"/>
  <c r="BI1736" i="2"/>
  <c r="BH1736" i="2"/>
  <c r="BG1736" i="2"/>
  <c r="BF1736" i="2"/>
  <c r="T1736" i="2"/>
  <c r="R1736" i="2"/>
  <c r="P1736" i="2"/>
  <c r="BI1729" i="2"/>
  <c r="BH1729" i="2"/>
  <c r="BG1729" i="2"/>
  <c r="BF1729" i="2"/>
  <c r="T1729" i="2"/>
  <c r="R1729" i="2"/>
  <c r="P1729" i="2"/>
  <c r="BI1722" i="2"/>
  <c r="BH1722" i="2"/>
  <c r="BG1722" i="2"/>
  <c r="BF1722" i="2"/>
  <c r="T1722" i="2"/>
  <c r="R1722" i="2"/>
  <c r="P1722" i="2"/>
  <c r="BI1715" i="2"/>
  <c r="BH1715" i="2"/>
  <c r="BG1715" i="2"/>
  <c r="BF1715" i="2"/>
  <c r="T1715" i="2"/>
  <c r="R1715" i="2"/>
  <c r="P1715" i="2"/>
  <c r="BI1708" i="2"/>
  <c r="BH1708" i="2"/>
  <c r="BG1708" i="2"/>
  <c r="BF1708" i="2"/>
  <c r="T1708" i="2"/>
  <c r="R1708" i="2"/>
  <c r="P1708" i="2"/>
  <c r="BI1701" i="2"/>
  <c r="BH1701" i="2"/>
  <c r="BG1701" i="2"/>
  <c r="BF1701" i="2"/>
  <c r="T1701" i="2"/>
  <c r="R1701" i="2"/>
  <c r="P1701" i="2"/>
  <c r="BI1694" i="2"/>
  <c r="BH1694" i="2"/>
  <c r="BG1694" i="2"/>
  <c r="BF1694" i="2"/>
  <c r="T1694" i="2"/>
  <c r="R1694" i="2"/>
  <c r="P1694" i="2"/>
  <c r="BI1688" i="2"/>
  <c r="BH1688" i="2"/>
  <c r="BG1688" i="2"/>
  <c r="BF1688" i="2"/>
  <c r="T1688" i="2"/>
  <c r="R1688" i="2"/>
  <c r="P1688" i="2"/>
  <c r="BI1682" i="2"/>
  <c r="BH1682" i="2"/>
  <c r="BG1682" i="2"/>
  <c r="BF1682" i="2"/>
  <c r="T1682" i="2"/>
  <c r="R1682" i="2"/>
  <c r="P1682" i="2"/>
  <c r="BI1680" i="2"/>
  <c r="BH1680" i="2"/>
  <c r="BG1680" i="2"/>
  <c r="BF1680" i="2"/>
  <c r="T1680" i="2"/>
  <c r="R1680" i="2"/>
  <c r="P1680" i="2"/>
  <c r="BI1674" i="2"/>
  <c r="BH1674" i="2"/>
  <c r="BG1674" i="2"/>
  <c r="BF1674" i="2"/>
  <c r="T1674" i="2"/>
  <c r="R1674" i="2"/>
  <c r="P1674" i="2"/>
  <c r="BI1667" i="2"/>
  <c r="BH1667" i="2"/>
  <c r="BG1667" i="2"/>
  <c r="BF1667" i="2"/>
  <c r="T1667" i="2"/>
  <c r="R1667" i="2"/>
  <c r="P1667" i="2"/>
  <c r="BI1660" i="2"/>
  <c r="BH1660" i="2"/>
  <c r="BG1660" i="2"/>
  <c r="BF1660" i="2"/>
  <c r="T1660" i="2"/>
  <c r="R1660" i="2"/>
  <c r="P1660" i="2"/>
  <c r="BI1654" i="2"/>
  <c r="BH1654" i="2"/>
  <c r="BG1654" i="2"/>
  <c r="BF1654" i="2"/>
  <c r="T1654" i="2"/>
  <c r="R1654" i="2"/>
  <c r="P1654" i="2"/>
  <c r="BI1647" i="2"/>
  <c r="BH1647" i="2"/>
  <c r="BG1647" i="2"/>
  <c r="BF1647" i="2"/>
  <c r="T1647" i="2"/>
  <c r="R1647" i="2"/>
  <c r="P1647" i="2"/>
  <c r="BI1641" i="2"/>
  <c r="BH1641" i="2"/>
  <c r="BG1641" i="2"/>
  <c r="BF1641" i="2"/>
  <c r="T1641" i="2"/>
  <c r="R1641" i="2"/>
  <c r="P1641" i="2"/>
  <c r="BI1634" i="2"/>
  <c r="BH1634" i="2"/>
  <c r="BG1634" i="2"/>
  <c r="BF1634" i="2"/>
  <c r="T1634" i="2"/>
  <c r="R1634" i="2"/>
  <c r="P1634" i="2"/>
  <c r="BI1625" i="2"/>
  <c r="BH1625" i="2"/>
  <c r="BG1625" i="2"/>
  <c r="BF1625" i="2"/>
  <c r="T1625" i="2"/>
  <c r="R1625" i="2"/>
  <c r="P1625" i="2"/>
  <c r="BI1619" i="2"/>
  <c r="BH1619" i="2"/>
  <c r="BG1619" i="2"/>
  <c r="BF1619" i="2"/>
  <c r="T1619" i="2"/>
  <c r="R1619" i="2"/>
  <c r="P1619" i="2"/>
  <c r="BI1613" i="2"/>
  <c r="BH1613" i="2"/>
  <c r="BG1613" i="2"/>
  <c r="BF1613" i="2"/>
  <c r="T1613" i="2"/>
  <c r="R1613" i="2"/>
  <c r="P1613" i="2"/>
  <c r="BI1611" i="2"/>
  <c r="BH1611" i="2"/>
  <c r="BG1611" i="2"/>
  <c r="BF1611" i="2"/>
  <c r="T1611" i="2"/>
  <c r="R1611" i="2"/>
  <c r="P1611" i="2"/>
  <c r="BI1605" i="2"/>
  <c r="BH1605" i="2"/>
  <c r="BG1605" i="2"/>
  <c r="BF1605" i="2"/>
  <c r="T1605" i="2"/>
  <c r="R1605" i="2"/>
  <c r="P1605" i="2"/>
  <c r="BI1603" i="2"/>
  <c r="BH1603" i="2"/>
  <c r="BG1603" i="2"/>
  <c r="BF1603" i="2"/>
  <c r="T1603" i="2"/>
  <c r="R1603" i="2"/>
  <c r="P1603" i="2"/>
  <c r="BI1596" i="2"/>
  <c r="BH1596" i="2"/>
  <c r="BG1596" i="2"/>
  <c r="BF1596" i="2"/>
  <c r="T1596" i="2"/>
  <c r="R1596" i="2"/>
  <c r="P1596" i="2"/>
  <c r="BI1590" i="2"/>
  <c r="BH1590" i="2"/>
  <c r="BG1590" i="2"/>
  <c r="BF1590" i="2"/>
  <c r="T1590" i="2"/>
  <c r="R1590" i="2"/>
  <c r="P1590" i="2"/>
  <c r="BI1583" i="2"/>
  <c r="BH1583" i="2"/>
  <c r="BG1583" i="2"/>
  <c r="BF1583" i="2"/>
  <c r="T1583" i="2"/>
  <c r="R1583" i="2"/>
  <c r="P1583" i="2"/>
  <c r="BI1576" i="2"/>
  <c r="BH1576" i="2"/>
  <c r="BG1576" i="2"/>
  <c r="BF1576" i="2"/>
  <c r="T1576" i="2"/>
  <c r="R1576" i="2"/>
  <c r="P1576" i="2"/>
  <c r="BI1573" i="2"/>
  <c r="BH1573" i="2"/>
  <c r="BG1573" i="2"/>
  <c r="BF1573" i="2"/>
  <c r="T1573" i="2"/>
  <c r="R1573" i="2"/>
  <c r="P1573" i="2"/>
  <c r="BI1568" i="2"/>
  <c r="BH1568" i="2"/>
  <c r="BG1568" i="2"/>
  <c r="BF1568" i="2"/>
  <c r="T1568" i="2"/>
  <c r="R1568" i="2"/>
  <c r="P1568" i="2"/>
  <c r="BI1562" i="2"/>
  <c r="BH1562" i="2"/>
  <c r="BG1562" i="2"/>
  <c r="BF1562" i="2"/>
  <c r="T1562" i="2"/>
  <c r="R1562" i="2"/>
  <c r="P1562" i="2"/>
  <c r="BI1556" i="2"/>
  <c r="BH1556" i="2"/>
  <c r="BG1556" i="2"/>
  <c r="BF1556" i="2"/>
  <c r="T1556" i="2"/>
  <c r="R1556" i="2"/>
  <c r="P1556" i="2"/>
  <c r="BI1550" i="2"/>
  <c r="BH1550" i="2"/>
  <c r="BG1550" i="2"/>
  <c r="BF1550" i="2"/>
  <c r="T1550" i="2"/>
  <c r="R1550" i="2"/>
  <c r="P1550" i="2"/>
  <c r="BI1543" i="2"/>
  <c r="BH1543" i="2"/>
  <c r="BG1543" i="2"/>
  <c r="BF1543" i="2"/>
  <c r="T1543" i="2"/>
  <c r="R1543" i="2"/>
  <c r="P1543" i="2"/>
  <c r="BI1535" i="2"/>
  <c r="BH1535" i="2"/>
  <c r="BG1535" i="2"/>
  <c r="BF1535" i="2"/>
  <c r="T1535" i="2"/>
  <c r="R1535" i="2"/>
  <c r="P1535" i="2"/>
  <c r="BI1528" i="2"/>
  <c r="BH1528" i="2"/>
  <c r="BG1528" i="2"/>
  <c r="BF1528" i="2"/>
  <c r="T1528" i="2"/>
  <c r="R1528" i="2"/>
  <c r="P1528" i="2"/>
  <c r="BI1522" i="2"/>
  <c r="BH1522" i="2"/>
  <c r="BG1522" i="2"/>
  <c r="BF1522" i="2"/>
  <c r="T1522" i="2"/>
  <c r="R1522" i="2"/>
  <c r="P1522" i="2"/>
  <c r="BI1515" i="2"/>
  <c r="BH1515" i="2"/>
  <c r="BG1515" i="2"/>
  <c r="BF1515" i="2"/>
  <c r="T1515" i="2"/>
  <c r="R1515" i="2"/>
  <c r="P1515" i="2"/>
  <c r="BI1507" i="2"/>
  <c r="BH1507" i="2"/>
  <c r="BG1507" i="2"/>
  <c r="BF1507" i="2"/>
  <c r="T1507" i="2"/>
  <c r="R1507" i="2"/>
  <c r="P1507" i="2"/>
  <c r="BI1500" i="2"/>
  <c r="BH1500" i="2"/>
  <c r="BG1500" i="2"/>
  <c r="BF1500" i="2"/>
  <c r="T1500" i="2"/>
  <c r="R1500" i="2"/>
  <c r="P1500" i="2"/>
  <c r="BI1494" i="2"/>
  <c r="BH1494" i="2"/>
  <c r="BG1494" i="2"/>
  <c r="BF1494" i="2"/>
  <c r="T1494" i="2"/>
  <c r="R1494" i="2"/>
  <c r="P1494" i="2"/>
  <c r="BI1487" i="2"/>
  <c r="BH1487" i="2"/>
  <c r="BG1487" i="2"/>
  <c r="BF1487" i="2"/>
  <c r="T1487" i="2"/>
  <c r="R1487" i="2"/>
  <c r="P1487" i="2"/>
  <c r="BI1481" i="2"/>
  <c r="BH1481" i="2"/>
  <c r="BG1481" i="2"/>
  <c r="BF1481" i="2"/>
  <c r="T1481" i="2"/>
  <c r="R1481" i="2"/>
  <c r="P1481" i="2"/>
  <c r="BI1474" i="2"/>
  <c r="BH1474" i="2"/>
  <c r="BG1474" i="2"/>
  <c r="BF1474" i="2"/>
  <c r="T1474" i="2"/>
  <c r="R1474" i="2"/>
  <c r="P1474" i="2"/>
  <c r="BI1462" i="2"/>
  <c r="BH1462" i="2"/>
  <c r="BG1462" i="2"/>
  <c r="BF1462" i="2"/>
  <c r="T1462" i="2"/>
  <c r="R1462" i="2"/>
  <c r="P1462" i="2"/>
  <c r="BI1449" i="2"/>
  <c r="BH1449" i="2"/>
  <c r="BG1449" i="2"/>
  <c r="BF1449" i="2"/>
  <c r="T1449" i="2"/>
  <c r="R1449" i="2"/>
  <c r="P1449" i="2"/>
  <c r="BI1430" i="2"/>
  <c r="BH1430" i="2"/>
  <c r="BG1430" i="2"/>
  <c r="BF1430" i="2"/>
  <c r="T1430" i="2"/>
  <c r="R1430" i="2"/>
  <c r="P1430" i="2"/>
  <c r="BI1410" i="2"/>
  <c r="BH1410" i="2"/>
  <c r="BG1410" i="2"/>
  <c r="BF1410" i="2"/>
  <c r="T1410" i="2"/>
  <c r="R1410" i="2"/>
  <c r="P1410" i="2"/>
  <c r="BI1403" i="2"/>
  <c r="BH1403" i="2"/>
  <c r="BG1403" i="2"/>
  <c r="BF1403" i="2"/>
  <c r="T1403" i="2"/>
  <c r="R1403" i="2"/>
  <c r="P1403" i="2"/>
  <c r="BI1395" i="2"/>
  <c r="BH1395" i="2"/>
  <c r="BG1395" i="2"/>
  <c r="BF1395" i="2"/>
  <c r="T1395" i="2"/>
  <c r="R1395" i="2"/>
  <c r="P1395" i="2"/>
  <c r="BI1388" i="2"/>
  <c r="BH1388" i="2"/>
  <c r="BG1388" i="2"/>
  <c r="BF1388" i="2"/>
  <c r="T1388" i="2"/>
  <c r="R1388" i="2"/>
  <c r="P1388" i="2"/>
  <c r="BI1375" i="2"/>
  <c r="BH1375" i="2"/>
  <c r="BG1375" i="2"/>
  <c r="BF1375" i="2"/>
  <c r="T1375" i="2"/>
  <c r="R1375" i="2"/>
  <c r="P1375" i="2"/>
  <c r="BI1355" i="2"/>
  <c r="BH1355" i="2"/>
  <c r="BG1355" i="2"/>
  <c r="BF1355" i="2"/>
  <c r="T1355" i="2"/>
  <c r="R1355" i="2"/>
  <c r="P1355" i="2"/>
  <c r="BI1347" i="2"/>
  <c r="BH1347" i="2"/>
  <c r="BG1347" i="2"/>
  <c r="BF1347" i="2"/>
  <c r="T1347" i="2"/>
  <c r="R1347" i="2"/>
  <c r="P1347" i="2"/>
  <c r="BI1343" i="2"/>
  <c r="BH1343" i="2"/>
  <c r="BG1343" i="2"/>
  <c r="BF1343" i="2"/>
  <c r="T1343" i="2"/>
  <c r="R1343" i="2"/>
  <c r="P1343" i="2"/>
  <c r="BI1335" i="2"/>
  <c r="BH1335" i="2"/>
  <c r="BG1335" i="2"/>
  <c r="BF1335" i="2"/>
  <c r="T1335" i="2"/>
  <c r="R1335" i="2"/>
  <c r="P1335" i="2"/>
  <c r="BI1332" i="2"/>
  <c r="BH1332" i="2"/>
  <c r="BG1332" i="2"/>
  <c r="BF1332" i="2"/>
  <c r="T1332" i="2"/>
  <c r="R1332" i="2"/>
  <c r="P1332" i="2"/>
  <c r="BI1326" i="2"/>
  <c r="BH1326" i="2"/>
  <c r="BG1326" i="2"/>
  <c r="BF1326" i="2"/>
  <c r="T1326" i="2"/>
  <c r="R1326" i="2"/>
  <c r="P1326" i="2"/>
  <c r="BI1322" i="2"/>
  <c r="BH1322" i="2"/>
  <c r="BG1322" i="2"/>
  <c r="BF1322" i="2"/>
  <c r="T1322" i="2"/>
  <c r="T1321" i="2"/>
  <c r="R1322" i="2"/>
  <c r="R1321" i="2"/>
  <c r="P1322" i="2"/>
  <c r="P1321" i="2"/>
  <c r="BI1319" i="2"/>
  <c r="BH1319" i="2"/>
  <c r="BG1319" i="2"/>
  <c r="BF1319" i="2"/>
  <c r="T1319" i="2"/>
  <c r="R1319" i="2"/>
  <c r="P1319" i="2"/>
  <c r="BI1317" i="2"/>
  <c r="BH1317" i="2"/>
  <c r="BG1317" i="2"/>
  <c r="BF1317" i="2"/>
  <c r="T1317" i="2"/>
  <c r="R1317" i="2"/>
  <c r="P1317" i="2"/>
  <c r="BI1314" i="2"/>
  <c r="BH1314" i="2"/>
  <c r="BG1314" i="2"/>
  <c r="BF1314" i="2"/>
  <c r="T1314" i="2"/>
  <c r="R1314" i="2"/>
  <c r="P1314" i="2"/>
  <c r="BI1312" i="2"/>
  <c r="BH1312" i="2"/>
  <c r="BG1312" i="2"/>
  <c r="BF1312" i="2"/>
  <c r="T1312" i="2"/>
  <c r="R1312" i="2"/>
  <c r="P1312" i="2"/>
  <c r="BI1310" i="2"/>
  <c r="BH1310" i="2"/>
  <c r="BG1310" i="2"/>
  <c r="BF1310" i="2"/>
  <c r="T1310" i="2"/>
  <c r="R1310" i="2"/>
  <c r="P1310" i="2"/>
  <c r="BI1308" i="2"/>
  <c r="BH1308" i="2"/>
  <c r="BG1308" i="2"/>
  <c r="BF1308" i="2"/>
  <c r="T1308" i="2"/>
  <c r="R1308" i="2"/>
  <c r="P1308" i="2"/>
  <c r="BI1298" i="2"/>
  <c r="BH1298" i="2"/>
  <c r="BG1298" i="2"/>
  <c r="BF1298" i="2"/>
  <c r="T1298" i="2"/>
  <c r="R1298" i="2"/>
  <c r="P1298" i="2"/>
  <c r="BI1268" i="2"/>
  <c r="BH1268" i="2"/>
  <c r="BG1268" i="2"/>
  <c r="BF1268" i="2"/>
  <c r="T1268" i="2"/>
  <c r="R1268" i="2"/>
  <c r="P1268" i="2"/>
  <c r="BI1258" i="2"/>
  <c r="BH1258" i="2"/>
  <c r="BG1258" i="2"/>
  <c r="BF1258" i="2"/>
  <c r="T1258" i="2"/>
  <c r="R1258" i="2"/>
  <c r="P1258" i="2"/>
  <c r="BI1245" i="2"/>
  <c r="BH1245" i="2"/>
  <c r="BG1245" i="2"/>
  <c r="BF1245" i="2"/>
  <c r="T1245" i="2"/>
  <c r="R1245" i="2"/>
  <c r="P1245" i="2"/>
  <c r="BI1238" i="2"/>
  <c r="BH1238" i="2"/>
  <c r="BG1238" i="2"/>
  <c r="BF1238" i="2"/>
  <c r="T1238" i="2"/>
  <c r="R1238" i="2"/>
  <c r="P1238" i="2"/>
  <c r="BI1232" i="2"/>
  <c r="BH1232" i="2"/>
  <c r="BG1232" i="2"/>
  <c r="BF1232" i="2"/>
  <c r="T1232" i="2"/>
  <c r="R1232" i="2"/>
  <c r="P1232" i="2"/>
  <c r="BI1230" i="2"/>
  <c r="BH1230" i="2"/>
  <c r="BG1230" i="2"/>
  <c r="BF1230" i="2"/>
  <c r="T1230" i="2"/>
  <c r="R1230" i="2"/>
  <c r="P1230" i="2"/>
  <c r="BI1225" i="2"/>
  <c r="BH1225" i="2"/>
  <c r="BG1225" i="2"/>
  <c r="BF1225" i="2"/>
  <c r="T1225" i="2"/>
  <c r="R1225" i="2"/>
  <c r="P1225" i="2"/>
  <c r="BI1223" i="2"/>
  <c r="BH1223" i="2"/>
  <c r="BG1223" i="2"/>
  <c r="BF1223" i="2"/>
  <c r="T1223" i="2"/>
  <c r="R1223" i="2"/>
  <c r="P1223" i="2"/>
  <c r="BI1221" i="2"/>
  <c r="BH1221" i="2"/>
  <c r="BG1221" i="2"/>
  <c r="BF1221" i="2"/>
  <c r="T1221" i="2"/>
  <c r="R1221" i="2"/>
  <c r="P1221" i="2"/>
  <c r="BI1219" i="2"/>
  <c r="BH1219" i="2"/>
  <c r="BG1219" i="2"/>
  <c r="BF1219" i="2"/>
  <c r="T1219" i="2"/>
  <c r="R1219" i="2"/>
  <c r="P1219" i="2"/>
  <c r="BI1217" i="2"/>
  <c r="BH1217" i="2"/>
  <c r="BG1217" i="2"/>
  <c r="BF1217" i="2"/>
  <c r="T1217" i="2"/>
  <c r="R1217" i="2"/>
  <c r="P1217" i="2"/>
  <c r="BI1214" i="2"/>
  <c r="BH1214" i="2"/>
  <c r="BG1214" i="2"/>
  <c r="BF1214" i="2"/>
  <c r="T1214" i="2"/>
  <c r="R1214" i="2"/>
  <c r="P1214" i="2"/>
  <c r="BI1210" i="2"/>
  <c r="BH1210" i="2"/>
  <c r="BG1210" i="2"/>
  <c r="BF1210" i="2"/>
  <c r="T1210" i="2"/>
  <c r="R1210" i="2"/>
  <c r="P1210" i="2"/>
  <c r="BI1207" i="2"/>
  <c r="BH1207" i="2"/>
  <c r="BG1207" i="2"/>
  <c r="BF1207" i="2"/>
  <c r="T1207" i="2"/>
  <c r="R1207" i="2"/>
  <c r="P1207" i="2"/>
  <c r="BI1203" i="2"/>
  <c r="BH1203" i="2"/>
  <c r="BG1203" i="2"/>
  <c r="BF1203" i="2"/>
  <c r="T1203" i="2"/>
  <c r="R1203" i="2"/>
  <c r="P1203" i="2"/>
  <c r="BI1198" i="2"/>
  <c r="BH1198" i="2"/>
  <c r="BG1198" i="2"/>
  <c r="BF1198" i="2"/>
  <c r="T1198" i="2"/>
  <c r="R1198" i="2"/>
  <c r="P1198" i="2"/>
  <c r="BI1192" i="2"/>
  <c r="BH1192" i="2"/>
  <c r="BG1192" i="2"/>
  <c r="BF1192" i="2"/>
  <c r="T1192" i="2"/>
  <c r="R1192" i="2"/>
  <c r="P1192" i="2"/>
  <c r="BI1191" i="2"/>
  <c r="BH1191" i="2"/>
  <c r="BG1191" i="2"/>
  <c r="BF1191" i="2"/>
  <c r="T1191" i="2"/>
  <c r="R1191" i="2"/>
  <c r="P1191" i="2"/>
  <c r="BI1185" i="2"/>
  <c r="BH1185" i="2"/>
  <c r="BG1185" i="2"/>
  <c r="BF1185" i="2"/>
  <c r="T1185" i="2"/>
  <c r="R1185" i="2"/>
  <c r="P1185" i="2"/>
  <c r="BI1179" i="2"/>
  <c r="BH1179" i="2"/>
  <c r="BG1179" i="2"/>
  <c r="BF1179" i="2"/>
  <c r="T1179" i="2"/>
  <c r="R1179" i="2"/>
  <c r="P1179" i="2"/>
  <c r="BI1173" i="2"/>
  <c r="BH1173" i="2"/>
  <c r="BG1173" i="2"/>
  <c r="BF1173" i="2"/>
  <c r="T1173" i="2"/>
  <c r="R1173" i="2"/>
  <c r="P1173" i="2"/>
  <c r="BI1166" i="2"/>
  <c r="BH1166" i="2"/>
  <c r="BG1166" i="2"/>
  <c r="BF1166" i="2"/>
  <c r="T1166" i="2"/>
  <c r="R1166" i="2"/>
  <c r="P1166" i="2"/>
  <c r="BI1158" i="2"/>
  <c r="BH1158" i="2"/>
  <c r="BG1158" i="2"/>
  <c r="BF1158" i="2"/>
  <c r="T1158" i="2"/>
  <c r="R1158" i="2"/>
  <c r="P1158" i="2"/>
  <c r="BI1151" i="2"/>
  <c r="BH1151" i="2"/>
  <c r="BG1151" i="2"/>
  <c r="BF1151" i="2"/>
  <c r="T1151" i="2"/>
  <c r="R1151" i="2"/>
  <c r="P1151" i="2"/>
  <c r="BI1147" i="2"/>
  <c r="BH1147" i="2"/>
  <c r="BG1147" i="2"/>
  <c r="BF1147" i="2"/>
  <c r="T1147" i="2"/>
  <c r="R1147" i="2"/>
  <c r="P1147" i="2"/>
  <c r="BI1142" i="2"/>
  <c r="BH1142" i="2"/>
  <c r="BG1142" i="2"/>
  <c r="BF1142" i="2"/>
  <c r="T1142" i="2"/>
  <c r="R1142" i="2"/>
  <c r="P1142" i="2"/>
  <c r="BI1127" i="2"/>
  <c r="BH1127" i="2"/>
  <c r="BG1127" i="2"/>
  <c r="BF1127" i="2"/>
  <c r="T1127" i="2"/>
  <c r="R1127" i="2"/>
  <c r="P1127" i="2"/>
  <c r="BI1119" i="2"/>
  <c r="BH1119" i="2"/>
  <c r="BG1119" i="2"/>
  <c r="BF1119" i="2"/>
  <c r="T1119" i="2"/>
  <c r="R1119" i="2"/>
  <c r="R1111" i="2"/>
  <c r="P1119" i="2"/>
  <c r="BI1112" i="2"/>
  <c r="BH1112" i="2"/>
  <c r="BG1112" i="2"/>
  <c r="BF1112" i="2"/>
  <c r="T1112" i="2"/>
  <c r="T1111" i="2" s="1"/>
  <c r="R1112" i="2"/>
  <c r="P1112" i="2"/>
  <c r="BI1104" i="2"/>
  <c r="BH1104" i="2"/>
  <c r="BG1104" i="2"/>
  <c r="BF1104" i="2"/>
  <c r="T1104" i="2"/>
  <c r="R1104" i="2"/>
  <c r="P1104" i="2"/>
  <c r="BI1097" i="2"/>
  <c r="BH1097" i="2"/>
  <c r="BG1097" i="2"/>
  <c r="BF1097" i="2"/>
  <c r="T1097" i="2"/>
  <c r="R1097" i="2"/>
  <c r="P1097" i="2"/>
  <c r="BI1090" i="2"/>
  <c r="BH1090" i="2"/>
  <c r="BG1090" i="2"/>
  <c r="BF1090" i="2"/>
  <c r="T1090" i="2"/>
  <c r="R1090" i="2"/>
  <c r="P1090" i="2"/>
  <c r="BI1083" i="2"/>
  <c r="BH1083" i="2"/>
  <c r="BG1083" i="2"/>
  <c r="BF1083" i="2"/>
  <c r="T1083" i="2"/>
  <c r="R1083" i="2"/>
  <c r="P1083" i="2"/>
  <c r="BI1076" i="2"/>
  <c r="BH1076" i="2"/>
  <c r="BG1076" i="2"/>
  <c r="BF1076" i="2"/>
  <c r="T1076" i="2"/>
  <c r="R1076" i="2"/>
  <c r="P1076" i="2"/>
  <c r="BI1069" i="2"/>
  <c r="BH1069" i="2"/>
  <c r="BG1069" i="2"/>
  <c r="BF1069" i="2"/>
  <c r="T1069" i="2"/>
  <c r="R1069" i="2"/>
  <c r="P1069" i="2"/>
  <c r="BI1062" i="2"/>
  <c r="BH1062" i="2"/>
  <c r="BG1062" i="2"/>
  <c r="BF1062" i="2"/>
  <c r="T1062" i="2"/>
  <c r="R1062" i="2"/>
  <c r="P1062" i="2"/>
  <c r="BI1055" i="2"/>
  <c r="BH1055" i="2"/>
  <c r="BG1055" i="2"/>
  <c r="BF1055" i="2"/>
  <c r="T1055" i="2"/>
  <c r="R1055" i="2"/>
  <c r="P1055" i="2"/>
  <c r="BI1047" i="2"/>
  <c r="BH1047" i="2"/>
  <c r="BG1047" i="2"/>
  <c r="BF1047" i="2"/>
  <c r="T1047" i="2"/>
  <c r="R1047" i="2"/>
  <c r="P1047" i="2"/>
  <c r="BI1040" i="2"/>
  <c r="BH1040" i="2"/>
  <c r="BG1040" i="2"/>
  <c r="BF1040" i="2"/>
  <c r="T1040" i="2"/>
  <c r="R1040" i="2"/>
  <c r="P1040" i="2"/>
  <c r="BI1033" i="2"/>
  <c r="BH1033" i="2"/>
  <c r="BG1033" i="2"/>
  <c r="BF1033" i="2"/>
  <c r="T1033" i="2"/>
  <c r="R1033" i="2"/>
  <c r="P1033" i="2"/>
  <c r="BI1026" i="2"/>
  <c r="BH1026" i="2"/>
  <c r="BG1026" i="2"/>
  <c r="BF1026" i="2"/>
  <c r="T1026" i="2"/>
  <c r="R1026" i="2"/>
  <c r="P1026" i="2"/>
  <c r="BI1019" i="2"/>
  <c r="BH1019" i="2"/>
  <c r="BG1019" i="2"/>
  <c r="BF1019" i="2"/>
  <c r="T1019" i="2"/>
  <c r="R1019" i="2"/>
  <c r="P1019" i="2"/>
  <c r="BI1012" i="2"/>
  <c r="BH1012" i="2"/>
  <c r="BG1012" i="2"/>
  <c r="BF1012" i="2"/>
  <c r="T1012" i="2"/>
  <c r="R1012" i="2"/>
  <c r="P1012" i="2"/>
  <c r="BI1005" i="2"/>
  <c r="BH1005" i="2"/>
  <c r="BG1005" i="2"/>
  <c r="BF1005" i="2"/>
  <c r="T1005" i="2"/>
  <c r="R1005" i="2"/>
  <c r="P1005" i="2"/>
  <c r="BI998" i="2"/>
  <c r="BH998" i="2"/>
  <c r="BG998" i="2"/>
  <c r="BF998" i="2"/>
  <c r="T998" i="2"/>
  <c r="R998" i="2"/>
  <c r="P998" i="2"/>
  <c r="BI990" i="2"/>
  <c r="BH990" i="2"/>
  <c r="BG990" i="2"/>
  <c r="BF990" i="2"/>
  <c r="T990" i="2"/>
  <c r="R990" i="2"/>
  <c r="P990" i="2"/>
  <c r="BI983" i="2"/>
  <c r="BH983" i="2"/>
  <c r="BG983" i="2"/>
  <c r="BF983" i="2"/>
  <c r="T983" i="2"/>
  <c r="R983" i="2"/>
  <c r="P983" i="2"/>
  <c r="BI976" i="2"/>
  <c r="BH976" i="2"/>
  <c r="BG976" i="2"/>
  <c r="BF976" i="2"/>
  <c r="T976" i="2"/>
  <c r="R976" i="2"/>
  <c r="P976" i="2"/>
  <c r="BI969" i="2"/>
  <c r="BH969" i="2"/>
  <c r="BG969" i="2"/>
  <c r="BF969" i="2"/>
  <c r="T969" i="2"/>
  <c r="R969" i="2"/>
  <c r="P969" i="2"/>
  <c r="BI962" i="2"/>
  <c r="BH962" i="2"/>
  <c r="BG962" i="2"/>
  <c r="BF962" i="2"/>
  <c r="T962" i="2"/>
  <c r="R962" i="2"/>
  <c r="P962" i="2"/>
  <c r="BI955" i="2"/>
  <c r="BH955" i="2"/>
  <c r="BG955" i="2"/>
  <c r="BF955" i="2"/>
  <c r="T955" i="2"/>
  <c r="R955" i="2"/>
  <c r="P955" i="2"/>
  <c r="BI947" i="2"/>
  <c r="BH947" i="2"/>
  <c r="BG947" i="2"/>
  <c r="BF947" i="2"/>
  <c r="T947" i="2"/>
  <c r="R947" i="2"/>
  <c r="P947" i="2"/>
  <c r="BI940" i="2"/>
  <c r="BH940" i="2"/>
  <c r="BG940" i="2"/>
  <c r="BF940" i="2"/>
  <c r="T940" i="2"/>
  <c r="R940" i="2"/>
  <c r="P940" i="2"/>
  <c r="BI933" i="2"/>
  <c r="BH933" i="2"/>
  <c r="BG933" i="2"/>
  <c r="BF933" i="2"/>
  <c r="T933" i="2"/>
  <c r="R933" i="2"/>
  <c r="P933" i="2"/>
  <c r="BI926" i="2"/>
  <c r="BH926" i="2"/>
  <c r="BG926" i="2"/>
  <c r="BF926" i="2"/>
  <c r="T926" i="2"/>
  <c r="R926" i="2"/>
  <c r="P926" i="2"/>
  <c r="BI919" i="2"/>
  <c r="BH919" i="2"/>
  <c r="BG919" i="2"/>
  <c r="BF919" i="2"/>
  <c r="T919" i="2"/>
  <c r="R919" i="2"/>
  <c r="P919" i="2"/>
  <c r="BI912" i="2"/>
  <c r="BH912" i="2"/>
  <c r="BG912" i="2"/>
  <c r="BF912" i="2"/>
  <c r="T912" i="2"/>
  <c r="R912" i="2"/>
  <c r="P912" i="2"/>
  <c r="BI904" i="2"/>
  <c r="BH904" i="2"/>
  <c r="BG904" i="2"/>
  <c r="BF904" i="2"/>
  <c r="T904" i="2"/>
  <c r="R904" i="2"/>
  <c r="P904" i="2"/>
  <c r="BI897" i="2"/>
  <c r="BH897" i="2"/>
  <c r="BG897" i="2"/>
  <c r="BF897" i="2"/>
  <c r="T897" i="2"/>
  <c r="R897" i="2"/>
  <c r="P897" i="2"/>
  <c r="BI890" i="2"/>
  <c r="BH890" i="2"/>
  <c r="BG890" i="2"/>
  <c r="BF890" i="2"/>
  <c r="T890" i="2"/>
  <c r="R890" i="2"/>
  <c r="P890" i="2"/>
  <c r="BI883" i="2"/>
  <c r="BH883" i="2"/>
  <c r="BG883" i="2"/>
  <c r="BF883" i="2"/>
  <c r="T883" i="2"/>
  <c r="R883" i="2"/>
  <c r="P883" i="2"/>
  <c r="BI876" i="2"/>
  <c r="BH876" i="2"/>
  <c r="BG876" i="2"/>
  <c r="BF876" i="2"/>
  <c r="T876" i="2"/>
  <c r="R876" i="2"/>
  <c r="P876" i="2"/>
  <c r="BI869" i="2"/>
  <c r="BH869" i="2"/>
  <c r="BG869" i="2"/>
  <c r="BF869" i="2"/>
  <c r="T869" i="2"/>
  <c r="R869" i="2"/>
  <c r="P869" i="2"/>
  <c r="BI862" i="2"/>
  <c r="BH862" i="2"/>
  <c r="BG862" i="2"/>
  <c r="BF862" i="2"/>
  <c r="T862" i="2"/>
  <c r="R862" i="2"/>
  <c r="P862" i="2"/>
  <c r="BI855" i="2"/>
  <c r="BH855" i="2"/>
  <c r="BG855" i="2"/>
  <c r="BF855" i="2"/>
  <c r="T855" i="2"/>
  <c r="R855" i="2"/>
  <c r="P855" i="2"/>
  <c r="BI847" i="2"/>
  <c r="BH847" i="2"/>
  <c r="BG847" i="2"/>
  <c r="BF847" i="2"/>
  <c r="T847" i="2"/>
  <c r="R847" i="2"/>
  <c r="P847" i="2"/>
  <c r="BI840" i="2"/>
  <c r="BH840" i="2"/>
  <c r="BG840" i="2"/>
  <c r="BF840" i="2"/>
  <c r="T840" i="2"/>
  <c r="R840" i="2"/>
  <c r="P840" i="2"/>
  <c r="BI833" i="2"/>
  <c r="BH833" i="2"/>
  <c r="BG833" i="2"/>
  <c r="BF833" i="2"/>
  <c r="T833" i="2"/>
  <c r="R833" i="2"/>
  <c r="P833" i="2"/>
  <c r="BI826" i="2"/>
  <c r="BH826" i="2"/>
  <c r="BG826" i="2"/>
  <c r="BF826" i="2"/>
  <c r="T826" i="2"/>
  <c r="R826" i="2"/>
  <c r="P826" i="2"/>
  <c r="BI819" i="2"/>
  <c r="BH819" i="2"/>
  <c r="BG819" i="2"/>
  <c r="BF819" i="2"/>
  <c r="T819" i="2"/>
  <c r="R819" i="2"/>
  <c r="P819" i="2"/>
  <c r="BI812" i="2"/>
  <c r="BH812" i="2"/>
  <c r="BG812" i="2"/>
  <c r="BF812" i="2"/>
  <c r="T812" i="2"/>
  <c r="R812" i="2"/>
  <c r="P812" i="2"/>
  <c r="BI805" i="2"/>
  <c r="BH805" i="2"/>
  <c r="BG805" i="2"/>
  <c r="BF805" i="2"/>
  <c r="T805" i="2"/>
  <c r="R805" i="2"/>
  <c r="P805" i="2"/>
  <c r="BI798" i="2"/>
  <c r="BH798" i="2"/>
  <c r="BG798" i="2"/>
  <c r="BF798" i="2"/>
  <c r="T798" i="2"/>
  <c r="R798" i="2"/>
  <c r="P798" i="2"/>
  <c r="BI790" i="2"/>
  <c r="BH790" i="2"/>
  <c r="BG790" i="2"/>
  <c r="BF790" i="2"/>
  <c r="T790" i="2"/>
  <c r="R790" i="2"/>
  <c r="P790" i="2"/>
  <c r="BI783" i="2"/>
  <c r="BH783" i="2"/>
  <c r="BG783" i="2"/>
  <c r="BF783" i="2"/>
  <c r="T783" i="2"/>
  <c r="R783" i="2"/>
  <c r="P783" i="2"/>
  <c r="BI776" i="2"/>
  <c r="BH776" i="2"/>
  <c r="BG776" i="2"/>
  <c r="BF776" i="2"/>
  <c r="T776" i="2"/>
  <c r="R776" i="2"/>
  <c r="P776" i="2"/>
  <c r="BI769" i="2"/>
  <c r="BH769" i="2"/>
  <c r="BG769" i="2"/>
  <c r="BF769" i="2"/>
  <c r="T769" i="2"/>
  <c r="R769" i="2"/>
  <c r="P769" i="2"/>
  <c r="BI762" i="2"/>
  <c r="BH762" i="2"/>
  <c r="BG762" i="2"/>
  <c r="BF762" i="2"/>
  <c r="T762" i="2"/>
  <c r="R762" i="2"/>
  <c r="P762" i="2"/>
  <c r="BI755" i="2"/>
  <c r="BH755" i="2"/>
  <c r="BG755" i="2"/>
  <c r="BF755" i="2"/>
  <c r="T755" i="2"/>
  <c r="R755" i="2"/>
  <c r="P755" i="2"/>
  <c r="BI748" i="2"/>
  <c r="BH748" i="2"/>
  <c r="BG748" i="2"/>
  <c r="BF748" i="2"/>
  <c r="T748" i="2"/>
  <c r="R748" i="2"/>
  <c r="P748" i="2"/>
  <c r="BI741" i="2"/>
  <c r="BH741" i="2"/>
  <c r="BG741" i="2"/>
  <c r="BF741" i="2"/>
  <c r="T741" i="2"/>
  <c r="R741" i="2"/>
  <c r="P741" i="2"/>
  <c r="BI733" i="2"/>
  <c r="BH733" i="2"/>
  <c r="BG733" i="2"/>
  <c r="BF733" i="2"/>
  <c r="T733" i="2"/>
  <c r="R733" i="2"/>
  <c r="P733" i="2"/>
  <c r="BI726" i="2"/>
  <c r="BH726" i="2"/>
  <c r="BG726" i="2"/>
  <c r="BF726" i="2"/>
  <c r="T726" i="2"/>
  <c r="R726" i="2"/>
  <c r="P726" i="2"/>
  <c r="BI719" i="2"/>
  <c r="BH719" i="2"/>
  <c r="BG719" i="2"/>
  <c r="BF719" i="2"/>
  <c r="T719" i="2"/>
  <c r="R719" i="2"/>
  <c r="P719" i="2"/>
  <c r="BI712" i="2"/>
  <c r="BH712" i="2"/>
  <c r="BG712" i="2"/>
  <c r="BF712" i="2"/>
  <c r="T712" i="2"/>
  <c r="R712" i="2"/>
  <c r="P712" i="2"/>
  <c r="BI705" i="2"/>
  <c r="BH705" i="2"/>
  <c r="BG705" i="2"/>
  <c r="BF705" i="2"/>
  <c r="T705" i="2"/>
  <c r="R705" i="2"/>
  <c r="P705" i="2"/>
  <c r="BI698" i="2"/>
  <c r="BH698" i="2"/>
  <c r="BG698" i="2"/>
  <c r="BF698" i="2"/>
  <c r="T698" i="2"/>
  <c r="R698" i="2"/>
  <c r="P698" i="2"/>
  <c r="BI691" i="2"/>
  <c r="BH691" i="2"/>
  <c r="BG691" i="2"/>
  <c r="BF691" i="2"/>
  <c r="T691" i="2"/>
  <c r="R691" i="2"/>
  <c r="P691" i="2"/>
  <c r="BI684" i="2"/>
  <c r="BH684" i="2"/>
  <c r="BG684" i="2"/>
  <c r="BF684" i="2"/>
  <c r="T684" i="2"/>
  <c r="R684" i="2"/>
  <c r="P684" i="2"/>
  <c r="BI676" i="2"/>
  <c r="BH676" i="2"/>
  <c r="BG676" i="2"/>
  <c r="BF676" i="2"/>
  <c r="T676" i="2"/>
  <c r="R676" i="2"/>
  <c r="P676" i="2"/>
  <c r="BI669" i="2"/>
  <c r="BH669" i="2"/>
  <c r="BG669" i="2"/>
  <c r="BF669" i="2"/>
  <c r="T669" i="2"/>
  <c r="R669" i="2"/>
  <c r="P669" i="2"/>
  <c r="BI662" i="2"/>
  <c r="BH662" i="2"/>
  <c r="BG662" i="2"/>
  <c r="BF662" i="2"/>
  <c r="T662" i="2"/>
  <c r="R662" i="2"/>
  <c r="P662" i="2"/>
  <c r="BI655" i="2"/>
  <c r="BH655" i="2"/>
  <c r="BG655" i="2"/>
  <c r="BF655" i="2"/>
  <c r="T655" i="2"/>
  <c r="R655" i="2"/>
  <c r="P655" i="2"/>
  <c r="BI648" i="2"/>
  <c r="BH648" i="2"/>
  <c r="BG648" i="2"/>
  <c r="BF648" i="2"/>
  <c r="T648" i="2"/>
  <c r="R648" i="2"/>
  <c r="P648" i="2"/>
  <c r="BI641" i="2"/>
  <c r="BH641" i="2"/>
  <c r="BG641" i="2"/>
  <c r="BF641" i="2"/>
  <c r="T641" i="2"/>
  <c r="R641" i="2"/>
  <c r="P641" i="2"/>
  <c r="BI634" i="2"/>
  <c r="BH634" i="2"/>
  <c r="BG634" i="2"/>
  <c r="BF634" i="2"/>
  <c r="T634" i="2"/>
  <c r="R634" i="2"/>
  <c r="P634" i="2"/>
  <c r="BI627" i="2"/>
  <c r="BH627" i="2"/>
  <c r="BG627" i="2"/>
  <c r="BF627" i="2"/>
  <c r="T627" i="2"/>
  <c r="R627" i="2"/>
  <c r="P627" i="2"/>
  <c r="BI620" i="2"/>
  <c r="BH620" i="2"/>
  <c r="BG620" i="2"/>
  <c r="BF620" i="2"/>
  <c r="T620" i="2"/>
  <c r="R620" i="2"/>
  <c r="P620" i="2"/>
  <c r="BI609" i="2"/>
  <c r="BH609" i="2"/>
  <c r="BG609" i="2"/>
  <c r="BF609" i="2"/>
  <c r="T609" i="2"/>
  <c r="R609" i="2"/>
  <c r="P609" i="2"/>
  <c r="BI600" i="2"/>
  <c r="BH600" i="2"/>
  <c r="BG600" i="2"/>
  <c r="BF600" i="2"/>
  <c r="T600" i="2"/>
  <c r="R600" i="2"/>
  <c r="P600" i="2"/>
  <c r="BI591" i="2"/>
  <c r="BH591" i="2"/>
  <c r="BG591" i="2"/>
  <c r="BF591" i="2"/>
  <c r="T591" i="2"/>
  <c r="R591" i="2"/>
  <c r="P591" i="2"/>
  <c r="BI582" i="2"/>
  <c r="BH582" i="2"/>
  <c r="BG582" i="2"/>
  <c r="BF582" i="2"/>
  <c r="T582" i="2"/>
  <c r="R582" i="2"/>
  <c r="P582" i="2"/>
  <c r="BI573" i="2"/>
  <c r="BH573" i="2"/>
  <c r="BG573" i="2"/>
  <c r="BF573" i="2"/>
  <c r="T573" i="2"/>
  <c r="R573" i="2"/>
  <c r="P573" i="2"/>
  <c r="BI564" i="2"/>
  <c r="BH564" i="2"/>
  <c r="BG564" i="2"/>
  <c r="BF564" i="2"/>
  <c r="T564" i="2"/>
  <c r="R564" i="2"/>
  <c r="P564" i="2"/>
  <c r="BI555" i="2"/>
  <c r="BH555" i="2"/>
  <c r="BG555" i="2"/>
  <c r="BF555" i="2"/>
  <c r="T555" i="2"/>
  <c r="R555" i="2"/>
  <c r="P555" i="2"/>
  <c r="BI546" i="2"/>
  <c r="BH546" i="2"/>
  <c r="BG546" i="2"/>
  <c r="BF546" i="2"/>
  <c r="T546" i="2"/>
  <c r="R546" i="2"/>
  <c r="P546" i="2"/>
  <c r="BI538" i="2"/>
  <c r="BH538" i="2"/>
  <c r="BG538" i="2"/>
  <c r="BF538" i="2"/>
  <c r="T538" i="2"/>
  <c r="R538" i="2"/>
  <c r="P538" i="2"/>
  <c r="BI531" i="2"/>
  <c r="BH531" i="2"/>
  <c r="BG531" i="2"/>
  <c r="BF531" i="2"/>
  <c r="T531" i="2"/>
  <c r="R531" i="2"/>
  <c r="P531" i="2"/>
  <c r="BI524" i="2"/>
  <c r="BH524" i="2"/>
  <c r="BG524" i="2"/>
  <c r="BF524" i="2"/>
  <c r="T524" i="2"/>
  <c r="R524" i="2"/>
  <c r="P524" i="2"/>
  <c r="BI517" i="2"/>
  <c r="BH517" i="2"/>
  <c r="BG517" i="2"/>
  <c r="BF517" i="2"/>
  <c r="T517" i="2"/>
  <c r="R517" i="2"/>
  <c r="P517" i="2"/>
  <c r="BI510" i="2"/>
  <c r="BH510" i="2"/>
  <c r="BG510" i="2"/>
  <c r="BF510" i="2"/>
  <c r="T510" i="2"/>
  <c r="R510" i="2"/>
  <c r="P510" i="2"/>
  <c r="BI503" i="2"/>
  <c r="BH503" i="2"/>
  <c r="BG503" i="2"/>
  <c r="BF503" i="2"/>
  <c r="T503" i="2"/>
  <c r="R503" i="2"/>
  <c r="P503" i="2"/>
  <c r="BI496" i="2"/>
  <c r="BH496" i="2"/>
  <c r="BG496" i="2"/>
  <c r="BF496" i="2"/>
  <c r="T496" i="2"/>
  <c r="R496" i="2"/>
  <c r="P496" i="2"/>
  <c r="BI489" i="2"/>
  <c r="BH489" i="2"/>
  <c r="BG489" i="2"/>
  <c r="BF489" i="2"/>
  <c r="T489" i="2"/>
  <c r="R489" i="2"/>
  <c r="P489" i="2"/>
  <c r="BI482" i="2"/>
  <c r="BH482" i="2"/>
  <c r="BG482" i="2"/>
  <c r="BF482" i="2"/>
  <c r="T482" i="2"/>
  <c r="R482" i="2"/>
  <c r="P482" i="2"/>
  <c r="BI473" i="2"/>
  <c r="BH473" i="2"/>
  <c r="BG473" i="2"/>
  <c r="BF473" i="2"/>
  <c r="T473" i="2"/>
  <c r="R473" i="2"/>
  <c r="P473" i="2"/>
  <c r="BI465" i="2"/>
  <c r="BH465" i="2"/>
  <c r="BG465" i="2"/>
  <c r="BF465" i="2"/>
  <c r="T465" i="2"/>
  <c r="R465" i="2"/>
  <c r="P465" i="2"/>
  <c r="BI457" i="2"/>
  <c r="BH457" i="2"/>
  <c r="BG457" i="2"/>
  <c r="BF457" i="2"/>
  <c r="T457" i="2"/>
  <c r="R457" i="2"/>
  <c r="P457" i="2"/>
  <c r="BI450" i="2"/>
  <c r="BH450" i="2"/>
  <c r="BG450" i="2"/>
  <c r="BF450" i="2"/>
  <c r="T450" i="2"/>
  <c r="R450" i="2"/>
  <c r="P450" i="2"/>
  <c r="BI442" i="2"/>
  <c r="BH442" i="2"/>
  <c r="BG442" i="2"/>
  <c r="BF442" i="2"/>
  <c r="T442" i="2"/>
  <c r="R442" i="2"/>
  <c r="P442" i="2"/>
  <c r="BI434" i="2"/>
  <c r="BH434" i="2"/>
  <c r="BG434" i="2"/>
  <c r="BF434" i="2"/>
  <c r="T434" i="2"/>
  <c r="R434" i="2"/>
  <c r="P434" i="2"/>
  <c r="BI426" i="2"/>
  <c r="BH426" i="2"/>
  <c r="BG426" i="2"/>
  <c r="BF426" i="2"/>
  <c r="T426" i="2"/>
  <c r="R426" i="2"/>
  <c r="P426" i="2"/>
  <c r="BI418" i="2"/>
  <c r="BH418" i="2"/>
  <c r="BG418" i="2"/>
  <c r="BF418" i="2"/>
  <c r="T418" i="2"/>
  <c r="R418" i="2"/>
  <c r="P418" i="2"/>
  <c r="BI411" i="2"/>
  <c r="BH411" i="2"/>
  <c r="BG411" i="2"/>
  <c r="BF411" i="2"/>
  <c r="T411" i="2"/>
  <c r="R411" i="2"/>
  <c r="P411" i="2"/>
  <c r="BI404" i="2"/>
  <c r="BH404" i="2"/>
  <c r="BG404" i="2"/>
  <c r="BF404" i="2"/>
  <c r="T404" i="2"/>
  <c r="R404" i="2"/>
  <c r="P404" i="2"/>
  <c r="BI397" i="2"/>
  <c r="BH397" i="2"/>
  <c r="BG397" i="2"/>
  <c r="BF397" i="2"/>
  <c r="T397" i="2"/>
  <c r="R397" i="2"/>
  <c r="P397" i="2"/>
  <c r="BI390" i="2"/>
  <c r="BH390" i="2"/>
  <c r="BG390" i="2"/>
  <c r="BF390" i="2"/>
  <c r="T390" i="2"/>
  <c r="R390" i="2"/>
  <c r="P390" i="2"/>
  <c r="BI383" i="2"/>
  <c r="BH383" i="2"/>
  <c r="BG383" i="2"/>
  <c r="BF383" i="2"/>
  <c r="T383" i="2"/>
  <c r="R383" i="2"/>
  <c r="P383" i="2"/>
  <c r="BI375" i="2"/>
  <c r="BH375" i="2"/>
  <c r="BG375" i="2"/>
  <c r="BF375" i="2"/>
  <c r="T375" i="2"/>
  <c r="R375" i="2"/>
  <c r="P375" i="2"/>
  <c r="BI368" i="2"/>
  <c r="BH368" i="2"/>
  <c r="BG368" i="2"/>
  <c r="BF368" i="2"/>
  <c r="T368" i="2"/>
  <c r="R368" i="2"/>
  <c r="P368" i="2"/>
  <c r="BI361" i="2"/>
  <c r="BH361" i="2"/>
  <c r="BG361" i="2"/>
  <c r="BF361" i="2"/>
  <c r="T361" i="2"/>
  <c r="R361" i="2"/>
  <c r="P361" i="2"/>
  <c r="BI354" i="2"/>
  <c r="BH354" i="2"/>
  <c r="BG354" i="2"/>
  <c r="BF354" i="2"/>
  <c r="T354" i="2"/>
  <c r="R354" i="2"/>
  <c r="P354" i="2"/>
  <c r="BI346" i="2"/>
  <c r="BH346" i="2"/>
  <c r="BG346" i="2"/>
  <c r="BF346" i="2"/>
  <c r="T346" i="2"/>
  <c r="R346" i="2"/>
  <c r="P346" i="2"/>
  <c r="BI339" i="2"/>
  <c r="BH339" i="2"/>
  <c r="BG339" i="2"/>
  <c r="BF339" i="2"/>
  <c r="T339" i="2"/>
  <c r="R339" i="2"/>
  <c r="P339" i="2"/>
  <c r="BI332" i="2"/>
  <c r="BH332" i="2"/>
  <c r="BG332" i="2"/>
  <c r="BF332" i="2"/>
  <c r="T332" i="2"/>
  <c r="R332" i="2"/>
  <c r="P332" i="2"/>
  <c r="BI323" i="2"/>
  <c r="BH323" i="2"/>
  <c r="BG323" i="2"/>
  <c r="BF323" i="2"/>
  <c r="T323" i="2"/>
  <c r="R323" i="2"/>
  <c r="P323" i="2"/>
  <c r="BI316" i="2"/>
  <c r="BH316" i="2"/>
  <c r="BG316" i="2"/>
  <c r="BF316" i="2"/>
  <c r="T316" i="2"/>
  <c r="R316" i="2"/>
  <c r="P316" i="2"/>
  <c r="BI311" i="2"/>
  <c r="BH311" i="2"/>
  <c r="BG311" i="2"/>
  <c r="BF311" i="2"/>
  <c r="T311" i="2"/>
  <c r="R311" i="2"/>
  <c r="P311" i="2"/>
  <c r="BI307" i="2"/>
  <c r="BH307" i="2"/>
  <c r="BG307" i="2"/>
  <c r="BF307" i="2"/>
  <c r="T307" i="2"/>
  <c r="R307" i="2"/>
  <c r="P307" i="2"/>
  <c r="BI303" i="2"/>
  <c r="BH303" i="2"/>
  <c r="BG303" i="2"/>
  <c r="BF303" i="2"/>
  <c r="T303" i="2"/>
  <c r="R303" i="2"/>
  <c r="P303" i="2"/>
  <c r="BI293" i="2"/>
  <c r="BH293" i="2"/>
  <c r="BG293" i="2"/>
  <c r="BF293" i="2"/>
  <c r="T293" i="2"/>
  <c r="R293" i="2"/>
  <c r="P293" i="2"/>
  <c r="BI284" i="2"/>
  <c r="BH284" i="2"/>
  <c r="BG284" i="2"/>
  <c r="BF284" i="2"/>
  <c r="T284" i="2"/>
  <c r="R284" i="2"/>
  <c r="P284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62" i="2"/>
  <c r="BH262" i="2"/>
  <c r="BG262" i="2"/>
  <c r="BF262" i="2"/>
  <c r="T262" i="2"/>
  <c r="R262" i="2"/>
  <c r="P262" i="2"/>
  <c r="BI244" i="2"/>
  <c r="BH244" i="2"/>
  <c r="BG244" i="2"/>
  <c r="BF244" i="2"/>
  <c r="T244" i="2"/>
  <c r="R244" i="2"/>
  <c r="P244" i="2"/>
  <c r="BI237" i="2"/>
  <c r="BH237" i="2"/>
  <c r="BG237" i="2"/>
  <c r="BF237" i="2"/>
  <c r="T237" i="2"/>
  <c r="R237" i="2"/>
  <c r="P237" i="2"/>
  <c r="BI230" i="2"/>
  <c r="BH230" i="2"/>
  <c r="BG230" i="2"/>
  <c r="BF230" i="2"/>
  <c r="T230" i="2"/>
  <c r="R230" i="2"/>
  <c r="P230" i="2"/>
  <c r="BI216" i="2"/>
  <c r="BH216" i="2"/>
  <c r="BG216" i="2"/>
  <c r="BF216" i="2"/>
  <c r="T216" i="2"/>
  <c r="R216" i="2"/>
  <c r="P216" i="2"/>
  <c r="BI209" i="2"/>
  <c r="BH209" i="2"/>
  <c r="BG209" i="2"/>
  <c r="BF209" i="2"/>
  <c r="T209" i="2"/>
  <c r="R209" i="2"/>
  <c r="P209" i="2"/>
  <c r="BI202" i="2"/>
  <c r="BH202" i="2"/>
  <c r="BG202" i="2"/>
  <c r="BF202" i="2"/>
  <c r="T202" i="2"/>
  <c r="R202" i="2"/>
  <c r="P202" i="2"/>
  <c r="BI195" i="2"/>
  <c r="BH195" i="2"/>
  <c r="BG195" i="2"/>
  <c r="BF195" i="2"/>
  <c r="T195" i="2"/>
  <c r="R195" i="2"/>
  <c r="P195" i="2"/>
  <c r="BI188" i="2"/>
  <c r="BH188" i="2"/>
  <c r="BG188" i="2"/>
  <c r="BF188" i="2"/>
  <c r="T188" i="2"/>
  <c r="R188" i="2"/>
  <c r="P188" i="2"/>
  <c r="BI178" i="2"/>
  <c r="BH178" i="2"/>
  <c r="BG178" i="2"/>
  <c r="BF178" i="2"/>
  <c r="T178" i="2"/>
  <c r="R178" i="2"/>
  <c r="P178" i="2"/>
  <c r="BI173" i="2"/>
  <c r="BH173" i="2"/>
  <c r="BG173" i="2"/>
  <c r="BF173" i="2"/>
  <c r="T173" i="2"/>
  <c r="R173" i="2"/>
  <c r="P173" i="2"/>
  <c r="BI165" i="2"/>
  <c r="BH165" i="2"/>
  <c r="BG165" i="2"/>
  <c r="BF165" i="2"/>
  <c r="T165" i="2"/>
  <c r="R165" i="2"/>
  <c r="P165" i="2"/>
  <c r="BI157" i="2"/>
  <c r="BH157" i="2"/>
  <c r="BG157" i="2"/>
  <c r="BF157" i="2"/>
  <c r="T157" i="2"/>
  <c r="R157" i="2"/>
  <c r="P157" i="2"/>
  <c r="BI150" i="2"/>
  <c r="BH150" i="2"/>
  <c r="BG150" i="2"/>
  <c r="BF150" i="2"/>
  <c r="T150" i="2"/>
  <c r="R150" i="2"/>
  <c r="P150" i="2"/>
  <c r="BI143" i="2"/>
  <c r="BH143" i="2"/>
  <c r="BG143" i="2"/>
  <c r="BF143" i="2"/>
  <c r="T143" i="2"/>
  <c r="R143" i="2"/>
  <c r="P143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27" i="2"/>
  <c r="BH127" i="2"/>
  <c r="BG127" i="2"/>
  <c r="BF127" i="2"/>
  <c r="T127" i="2"/>
  <c r="R127" i="2"/>
  <c r="P127" i="2"/>
  <c r="BI120" i="2"/>
  <c r="BH120" i="2"/>
  <c r="BG120" i="2"/>
  <c r="BF120" i="2"/>
  <c r="T120" i="2"/>
  <c r="R120" i="2"/>
  <c r="P120" i="2"/>
  <c r="J114" i="2"/>
  <c r="J113" i="2"/>
  <c r="F113" i="2"/>
  <c r="F111" i="2"/>
  <c r="E109" i="2"/>
  <c r="J55" i="2"/>
  <c r="J54" i="2"/>
  <c r="F54" i="2"/>
  <c r="F52" i="2"/>
  <c r="E50" i="2"/>
  <c r="J18" i="2"/>
  <c r="E18" i="2"/>
  <c r="F55" i="2" s="1"/>
  <c r="J17" i="2"/>
  <c r="J12" i="2"/>
  <c r="J111" i="2" s="1"/>
  <c r="E7" i="2"/>
  <c r="E48" i="2"/>
  <c r="L50" i="1"/>
  <c r="AM50" i="1"/>
  <c r="AM49" i="1"/>
  <c r="L49" i="1"/>
  <c r="AM47" i="1"/>
  <c r="L47" i="1"/>
  <c r="L45" i="1"/>
  <c r="L44" i="1"/>
  <c r="BK1973" i="2"/>
  <c r="BK1688" i="2"/>
  <c r="J1562" i="2"/>
  <c r="BK1314" i="2"/>
  <c r="J1097" i="2"/>
  <c r="J926" i="2"/>
  <c r="BK482" i="2"/>
  <c r="J354" i="2"/>
  <c r="J2067" i="2"/>
  <c r="BK1890" i="2"/>
  <c r="BK1660" i="2"/>
  <c r="J1515" i="2"/>
  <c r="J1225" i="2"/>
  <c r="J955" i="2"/>
  <c r="J762" i="2"/>
  <c r="BK573" i="2"/>
  <c r="J339" i="2"/>
  <c r="BK127" i="2"/>
  <c r="BK2140" i="2"/>
  <c r="BK2067" i="2"/>
  <c r="J1923" i="2"/>
  <c r="BK1783" i="2"/>
  <c r="J1550" i="2"/>
  <c r="BK1326" i="2"/>
  <c r="J1203" i="2"/>
  <c r="BK819" i="2"/>
  <c r="BK600" i="2"/>
  <c r="BK404" i="2"/>
  <c r="BK202" i="2"/>
  <c r="J2003" i="2"/>
  <c r="BK1884" i="2"/>
  <c r="BK1736" i="2"/>
  <c r="J1395" i="2"/>
  <c r="J1119" i="2"/>
  <c r="BK962" i="2"/>
  <c r="BK762" i="2"/>
  <c r="J361" i="2"/>
  <c r="BK114" i="3"/>
  <c r="BK130" i="3"/>
  <c r="J164" i="3"/>
  <c r="BK168" i="3"/>
  <c r="BK132" i="3"/>
  <c r="BK1158" i="2"/>
  <c r="BK940" i="2"/>
  <c r="J648" i="2"/>
  <c r="BK188" i="2"/>
  <c r="BK1955" i="2"/>
  <c r="BK1743" i="2"/>
  <c r="J1619" i="2"/>
  <c r="BK1395" i="2"/>
  <c r="J1151" i="2"/>
  <c r="BK1012" i="2"/>
  <c r="BK748" i="2"/>
  <c r="BK546" i="2"/>
  <c r="J276" i="2"/>
  <c r="BK2153" i="2"/>
  <c r="J2133" i="2"/>
  <c r="BK2082" i="2"/>
  <c r="BK1985" i="2"/>
  <c r="J1823" i="2"/>
  <c r="J1576" i="2"/>
  <c r="BK1332" i="2"/>
  <c r="BK1214" i="2"/>
  <c r="J890" i="2"/>
  <c r="J726" i="2"/>
  <c r="J510" i="2"/>
  <c r="BK303" i="2"/>
  <c r="BK2046" i="2"/>
  <c r="BK1851" i="2"/>
  <c r="BK1654" i="2"/>
  <c r="J1343" i="2"/>
  <c r="J1147" i="2"/>
  <c r="BK1047" i="2"/>
  <c r="BK862" i="2"/>
  <c r="BK591" i="2"/>
  <c r="BK354" i="2"/>
  <c r="BK178" i="2"/>
  <c r="J143" i="2"/>
  <c r="BK149" i="3"/>
  <c r="BK112" i="3"/>
  <c r="J142" i="3"/>
  <c r="BK93" i="3"/>
  <c r="BK96" i="3"/>
  <c r="BK115" i="3"/>
  <c r="J1979" i="2"/>
  <c r="BK1902" i="2"/>
  <c r="J1660" i="2"/>
  <c r="BK1543" i="2"/>
  <c r="J1332" i="2"/>
  <c r="BK1119" i="2"/>
  <c r="BK933" i="2"/>
  <c r="BK676" i="2"/>
  <c r="J434" i="2"/>
  <c r="BK2060" i="2"/>
  <c r="J1872" i="2"/>
  <c r="BK1641" i="2"/>
  <c r="J1462" i="2"/>
  <c r="BK1207" i="2"/>
  <c r="BK990" i="2"/>
  <c r="J676" i="2"/>
  <c r="BK361" i="2"/>
  <c r="J188" i="2"/>
  <c r="J2145" i="2"/>
  <c r="J2132" i="2"/>
  <c r="BK2042" i="2"/>
  <c r="J1896" i="2"/>
  <c r="BK1715" i="2"/>
  <c r="BK1522" i="2"/>
  <c r="BK1258" i="2"/>
  <c r="J998" i="2"/>
  <c r="J719" i="2"/>
  <c r="J573" i="2"/>
  <c r="J397" i="2"/>
  <c r="J157" i="2"/>
  <c r="BK1914" i="2"/>
  <c r="BK1776" i="2"/>
  <c r="BK1507" i="2"/>
  <c r="BK1245" i="2"/>
  <c r="J1158" i="2"/>
  <c r="J919" i="2"/>
  <c r="BK712" i="2"/>
  <c r="BK397" i="2"/>
  <c r="BK140" i="3"/>
  <c r="BK99" i="3"/>
  <c r="BK118" i="3"/>
  <c r="J144" i="3"/>
  <c r="BK159" i="3"/>
  <c r="J111" i="3"/>
  <c r="J34" i="4"/>
  <c r="AW57" i="1" s="1"/>
  <c r="BK1667" i="2"/>
  <c r="BK1515" i="2"/>
  <c r="J1219" i="2"/>
  <c r="BK1083" i="2"/>
  <c r="BK919" i="2"/>
  <c r="J641" i="2"/>
  <c r="BK473" i="2"/>
  <c r="J173" i="2"/>
  <c r="BK1967" i="2"/>
  <c r="BK1729" i="2"/>
  <c r="BK1576" i="2"/>
  <c r="BK1210" i="2"/>
  <c r="BK912" i="2"/>
  <c r="BK719" i="2"/>
  <c r="BK517" i="2"/>
  <c r="J272" i="2"/>
  <c r="BK136" i="2"/>
  <c r="BK2092" i="2"/>
  <c r="J2046" i="2"/>
  <c r="J1917" i="2"/>
  <c r="J1815" i="2"/>
  <c r="BK1680" i="2"/>
  <c r="BK1500" i="2"/>
  <c r="J1268" i="2"/>
  <c r="BK855" i="2"/>
  <c r="BK691" i="2"/>
  <c r="J473" i="2"/>
  <c r="BK307" i="2"/>
  <c r="BK1896" i="2"/>
  <c r="J1701" i="2"/>
  <c r="BK1375" i="2"/>
  <c r="BK1203" i="2"/>
  <c r="J1083" i="2"/>
  <c r="J883" i="2"/>
  <c r="BK648" i="2"/>
  <c r="J311" i="2"/>
  <c r="J115" i="3"/>
  <c r="BK144" i="3"/>
  <c r="J98" i="3"/>
  <c r="BK111" i="3"/>
  <c r="J130" i="3"/>
  <c r="F36" i="4"/>
  <c r="BC57" i="1"/>
  <c r="BK2017" i="2"/>
  <c r="BK1767" i="2"/>
  <c r="J1590" i="2"/>
  <c r="BK1410" i="2"/>
  <c r="BK1230" i="2"/>
  <c r="BK969" i="2"/>
  <c r="BK698" i="2"/>
  <c r="J450" i="2"/>
  <c r="J209" i="2"/>
  <c r="BK2003" i="2"/>
  <c r="BK1813" i="2"/>
  <c r="J1625" i="2"/>
  <c r="BK1403" i="2"/>
  <c r="BK1112" i="2"/>
  <c r="J812" i="2"/>
  <c r="BK669" i="2"/>
  <c r="BK368" i="2"/>
  <c r="J178" i="2"/>
  <c r="BK2145" i="2"/>
  <c r="BK2116" i="2"/>
  <c r="BK1949" i="2"/>
  <c r="J1813" i="2"/>
  <c r="BK1603" i="2"/>
  <c r="J1314" i="2"/>
  <c r="J1179" i="2"/>
  <c r="BK847" i="2"/>
  <c r="J627" i="2"/>
  <c r="BK457" i="2"/>
  <c r="J284" i="2"/>
  <c r="J2038" i="2"/>
  <c r="J1822" i="2"/>
  <c r="J1674" i="2"/>
  <c r="BK1335" i="2"/>
  <c r="BK1173" i="2"/>
  <c r="BK1069" i="2"/>
  <c r="BK876" i="2"/>
  <c r="BK641" i="2"/>
  <c r="J293" i="2"/>
  <c r="BK101" i="3"/>
  <c r="J116" i="3"/>
  <c r="J126" i="3"/>
  <c r="BK138" i="3"/>
  <c r="J114" i="3"/>
  <c r="J1937" i="2"/>
  <c r="BK1815" i="2"/>
  <c r="J1682" i="2"/>
  <c r="BK1573" i="2"/>
  <c r="BK1430" i="2"/>
  <c r="BK1238" i="2"/>
  <c r="J1076" i="2"/>
  <c r="J904" i="2"/>
  <c r="BK564" i="2"/>
  <c r="BK411" i="2"/>
  <c r="BK2071" i="2"/>
  <c r="J1878" i="2"/>
  <c r="BK1708" i="2"/>
  <c r="J1543" i="2"/>
  <c r="BK1232" i="2"/>
  <c r="J1127" i="2"/>
  <c r="J876" i="2"/>
  <c r="BK655" i="2"/>
  <c r="J375" i="2"/>
  <c r="BK237" i="2"/>
  <c r="J2151" i="2"/>
  <c r="J2118" i="2"/>
  <c r="J2024" i="2"/>
  <c r="J1860" i="2"/>
  <c r="J1708" i="2"/>
  <c r="J1487" i="2"/>
  <c r="J1223" i="2"/>
  <c r="BK983" i="2"/>
  <c r="J669" i="2"/>
  <c r="J546" i="2"/>
  <c r="BK383" i="2"/>
  <c r="J127" i="2"/>
  <c r="BK1928" i="2"/>
  <c r="J1783" i="2"/>
  <c r="BK1487" i="2"/>
  <c r="J1232" i="2"/>
  <c r="J1112" i="2"/>
  <c r="J1019" i="2"/>
  <c r="BK805" i="2"/>
  <c r="BK418" i="2"/>
  <c r="J237" i="2"/>
  <c r="BK157" i="2"/>
  <c r="J168" i="3"/>
  <c r="BK153" i="3"/>
  <c r="J123" i="3"/>
  <c r="J165" i="3"/>
  <c r="BK109" i="3"/>
  <c r="J112" i="3"/>
  <c r="BK134" i="3"/>
  <c r="J93" i="3"/>
  <c r="J1854" i="2"/>
  <c r="BK1605" i="2"/>
  <c r="BK1462" i="2"/>
  <c r="BK1223" i="2"/>
  <c r="J1069" i="2"/>
  <c r="J862" i="2"/>
  <c r="BK496" i="2"/>
  <c r="BK375" i="2"/>
  <c r="J134" i="2"/>
  <c r="BK1979" i="2"/>
  <c r="BK1757" i="2"/>
  <c r="BK1613" i="2"/>
  <c r="J1347" i="2"/>
  <c r="J1104" i="2"/>
  <c r="J819" i="2"/>
  <c r="J698" i="2"/>
  <c r="J531" i="2"/>
  <c r="BK262" i="2"/>
  <c r="BK2151" i="2"/>
  <c r="BK2133" i="2"/>
  <c r="J2082" i="2"/>
  <c r="J1943" i="2"/>
  <c r="BK1822" i="2"/>
  <c r="J1667" i="2"/>
  <c r="J1430" i="2"/>
  <c r="BK1217" i="2"/>
  <c r="BK883" i="2"/>
  <c r="J662" i="2"/>
  <c r="J482" i="2"/>
  <c r="BK293" i="2"/>
  <c r="J2042" i="2"/>
  <c r="BK1872" i="2"/>
  <c r="J1641" i="2"/>
  <c r="BK1347" i="2"/>
  <c r="BK1097" i="2"/>
  <c r="J990" i="2"/>
  <c r="BK798" i="2"/>
  <c r="BK609" i="2"/>
  <c r="BK276" i="2"/>
  <c r="BK107" i="3"/>
  <c r="J140" i="3"/>
  <c r="J94" i="3"/>
  <c r="BK123" i="3"/>
  <c r="J136" i="3"/>
  <c r="BK98" i="3"/>
  <c r="BK2034" i="2"/>
  <c r="J1914" i="2"/>
  <c r="J1764" i="2"/>
  <c r="J1568" i="2"/>
  <c r="J1319" i="2"/>
  <c r="J1185" i="2"/>
  <c r="BK947" i="2"/>
  <c r="BK726" i="2"/>
  <c r="J517" i="2"/>
  <c r="J303" i="2"/>
  <c r="J1997" i="2"/>
  <c r="BK1806" i="2"/>
  <c r="BK1596" i="2"/>
  <c r="BK1355" i="2"/>
  <c r="BK1142" i="2"/>
  <c r="J869" i="2"/>
  <c r="BK684" i="2"/>
  <c r="BK390" i="2"/>
  <c r="J195" i="2"/>
  <c r="BK2109" i="2"/>
  <c r="J2063" i="2"/>
  <c r="J1961" i="2"/>
  <c r="J1837" i="2"/>
  <c r="J1722" i="2"/>
  <c r="BK1562" i="2"/>
  <c r="BK1319" i="2"/>
  <c r="J1005" i="2"/>
  <c r="J826" i="2"/>
  <c r="J524" i="2"/>
  <c r="BK332" i="2"/>
  <c r="J2050" i="2"/>
  <c r="J1767" i="2"/>
  <c r="BK1556" i="2"/>
  <c r="J1326" i="2"/>
  <c r="BK1166" i="2"/>
  <c r="J1040" i="2"/>
  <c r="J833" i="2"/>
  <c r="J503" i="2"/>
  <c r="J134" i="3"/>
  <c r="BK155" i="3"/>
  <c r="J146" i="3"/>
  <c r="BK147" i="3"/>
  <c r="J96" i="3"/>
  <c r="BK1917" i="2"/>
  <c r="J1830" i="2"/>
  <c r="J1605" i="2"/>
  <c r="J1507" i="2"/>
  <c r="BK1191" i="2"/>
  <c r="BK1062" i="2"/>
  <c r="BK869" i="2"/>
  <c r="BK634" i="2"/>
  <c r="J426" i="2"/>
  <c r="BK2050" i="2"/>
  <c r="J1750" i="2"/>
  <c r="BK1590" i="2"/>
  <c r="BK1310" i="2"/>
  <c r="BK1147" i="2"/>
  <c r="BK897" i="2"/>
  <c r="J705" i="2"/>
  <c r="J404" i="2"/>
  <c r="BK244" i="2"/>
  <c r="BK2132" i="2"/>
  <c r="J2109" i="2"/>
  <c r="BK1997" i="2"/>
  <c r="BK1830" i="2"/>
  <c r="BK1619" i="2"/>
  <c r="J1410" i="2"/>
  <c r="BK1219" i="2"/>
  <c r="J933" i="2"/>
  <c r="J712" i="2"/>
  <c r="BK531" i="2"/>
  <c r="BK339" i="2"/>
  <c r="BK165" i="2"/>
  <c r="BK1923" i="2"/>
  <c r="BK1774" i="2"/>
  <c r="BK1494" i="2"/>
  <c r="J1214" i="2"/>
  <c r="BK1090" i="2"/>
  <c r="J897" i="2"/>
  <c r="J684" i="2"/>
  <c r="BK426" i="2"/>
  <c r="BK121" i="3"/>
  <c r="BK164" i="3"/>
  <c r="J95" i="3"/>
  <c r="J109" i="3"/>
  <c r="BK125" i="3"/>
  <c r="BK2063" i="2"/>
  <c r="J1908" i="2"/>
  <c r="BK1750" i="2"/>
  <c r="J1603" i="2"/>
  <c r="J1500" i="2"/>
  <c r="BK1317" i="2"/>
  <c r="BK1179" i="2"/>
  <c r="J983" i="2"/>
  <c r="J847" i="2"/>
  <c r="BK489" i="2"/>
  <c r="J346" i="2"/>
  <c r="J2015" i="2"/>
  <c r="J1776" i="2"/>
  <c r="J1583" i="2"/>
  <c r="BK1308" i="2"/>
  <c r="J1090" i="2"/>
  <c r="J805" i="2"/>
  <c r="J691" i="2"/>
  <c r="J332" i="2"/>
  <c r="BK2141" i="2"/>
  <c r="BK2101" i="2"/>
  <c r="BK2053" i="2"/>
  <c r="BK1908" i="2"/>
  <c r="J1743" i="2"/>
  <c r="J1556" i="2"/>
  <c r="BK1312" i="2"/>
  <c r="BK955" i="2"/>
  <c r="BK812" i="2"/>
  <c r="BK582" i="2"/>
  <c r="J411" i="2"/>
  <c r="BK195" i="2"/>
  <c r="J1902" i="2"/>
  <c r="J1729" i="2"/>
  <c r="BK1388" i="2"/>
  <c r="J1207" i="2"/>
  <c r="J969" i="2"/>
  <c r="J755" i="2"/>
  <c r="J489" i="2"/>
  <c r="J244" i="2"/>
  <c r="J165" i="2"/>
  <c r="J169" i="3"/>
  <c r="BK157" i="3"/>
  <c r="BK136" i="3"/>
  <c r="J151" i="3"/>
  <c r="J155" i="3"/>
  <c r="BK162" i="3"/>
  <c r="BK126" i="3"/>
  <c r="BK2024" i="2"/>
  <c r="J1928" i="2"/>
  <c r="J1715" i="2"/>
  <c r="J1522" i="2"/>
  <c r="J1308" i="2"/>
  <c r="J1173" i="2"/>
  <c r="J976" i="2"/>
  <c r="BK741" i="2"/>
  <c r="J465" i="2"/>
  <c r="J150" i="2"/>
  <c r="J1949" i="2"/>
  <c r="J1736" i="2"/>
  <c r="BK1568" i="2"/>
  <c r="BK1268" i="2"/>
  <c r="BK1019" i="2"/>
  <c r="J790" i="2"/>
  <c r="J620" i="2"/>
  <c r="J307" i="2"/>
  <c r="BK134" i="2"/>
  <c r="J2141" i="2"/>
  <c r="J2116" i="2"/>
  <c r="J2060" i="2"/>
  <c r="J1851" i="2"/>
  <c r="BK1682" i="2"/>
  <c r="BK1343" i="2"/>
  <c r="J1191" i="2"/>
  <c r="BK833" i="2"/>
  <c r="J538" i="2"/>
  <c r="J316" i="2"/>
  <c r="BK1961" i="2"/>
  <c r="BK1764" i="2"/>
  <c r="BK1474" i="2"/>
  <c r="J1210" i="2"/>
  <c r="BK1055" i="2"/>
  <c r="BK890" i="2"/>
  <c r="J496" i="2"/>
  <c r="J127" i="3"/>
  <c r="BK146" i="3"/>
  <c r="J159" i="3"/>
  <c r="J107" i="3"/>
  <c r="BK116" i="3"/>
  <c r="J82" i="4"/>
  <c r="BK1931" i="2"/>
  <c r="BK1823" i="2"/>
  <c r="J1596" i="2"/>
  <c r="J1355" i="2"/>
  <c r="BK1151" i="2"/>
  <c r="BK1005" i="2"/>
  <c r="J855" i="2"/>
  <c r="J582" i="2"/>
  <c r="J383" i="2"/>
  <c r="J2053" i="2"/>
  <c r="BK1937" i="2"/>
  <c r="J1680" i="2"/>
  <c r="BK1535" i="2"/>
  <c r="BK1298" i="2"/>
  <c r="BK1033" i="2"/>
  <c r="J798" i="2"/>
  <c r="BK627" i="2"/>
  <c r="BK346" i="2"/>
  <c r="BK230" i="2"/>
  <c r="BK2118" i="2"/>
  <c r="BK2075" i="2"/>
  <c r="BK2009" i="2"/>
  <c r="J1890" i="2"/>
  <c r="J1797" i="2"/>
  <c r="J1613" i="2"/>
  <c r="BK1449" i="2"/>
  <c r="J1221" i="2"/>
  <c r="J962" i="2"/>
  <c r="J741" i="2"/>
  <c r="J591" i="2"/>
  <c r="J390" i="2"/>
  <c r="J1955" i="2"/>
  <c r="BK1844" i="2"/>
  <c r="J1757" i="2"/>
  <c r="BK1481" i="2"/>
  <c r="BK1225" i="2"/>
  <c r="BK1104" i="2"/>
  <c r="J940" i="2"/>
  <c r="BK705" i="2"/>
  <c r="J368" i="2"/>
  <c r="J125" i="3"/>
  <c r="J105" i="3"/>
  <c r="J138" i="3"/>
  <c r="BK92" i="3"/>
  <c r="BK94" i="3"/>
  <c r="J121" i="3"/>
  <c r="F35" i="4"/>
  <c r="BB57" i="1" s="1"/>
  <c r="J1884" i="2"/>
  <c r="BK1647" i="2"/>
  <c r="BK1528" i="2"/>
  <c r="J1335" i="2"/>
  <c r="J1166" i="2"/>
  <c r="BK1026" i="2"/>
  <c r="J769" i="2"/>
  <c r="BK555" i="2"/>
  <c r="J136" i="2"/>
  <c r="J1973" i="2"/>
  <c r="BK1854" i="2"/>
  <c r="BK1722" i="2"/>
  <c r="BK1550" i="2"/>
  <c r="J1238" i="2"/>
  <c r="J1062" i="2"/>
  <c r="BK783" i="2"/>
  <c r="BK524" i="2"/>
  <c r="BK284" i="2"/>
  <c r="J2153" i="2"/>
  <c r="J2138" i="2"/>
  <c r="J2092" i="2"/>
  <c r="BK2038" i="2"/>
  <c r="BK1878" i="2"/>
  <c r="BK1694" i="2"/>
  <c r="J1494" i="2"/>
  <c r="J1245" i="2"/>
  <c r="BK976" i="2"/>
  <c r="BK733" i="2"/>
  <c r="J564" i="2"/>
  <c r="BK503" i="2"/>
  <c r="BK311" i="2"/>
  <c r="BK120" i="2"/>
  <c r="BK1797" i="2"/>
  <c r="J1634" i="2"/>
  <c r="J1298" i="2"/>
  <c r="J1142" i="2"/>
  <c r="J1026" i="2"/>
  <c r="BK826" i="2"/>
  <c r="J555" i="2"/>
  <c r="J132" i="3"/>
  <c r="J147" i="3"/>
  <c r="J153" i="3"/>
  <c r="BK151" i="3"/>
  <c r="J99" i="3"/>
  <c r="J1967" i="2"/>
  <c r="BK1860" i="2"/>
  <c r="BK1625" i="2"/>
  <c r="J1535" i="2"/>
  <c r="BK1322" i="2"/>
  <c r="BK1198" i="2"/>
  <c r="J1047" i="2"/>
  <c r="J733" i="2"/>
  <c r="J457" i="2"/>
  <c r="BK143" i="2"/>
  <c r="J1985" i="2"/>
  <c r="J1844" i="2"/>
  <c r="J1654" i="2"/>
  <c r="J1481" i="2"/>
  <c r="J1217" i="2"/>
  <c r="BK926" i="2"/>
  <c r="BK776" i="2"/>
  <c r="BK510" i="2"/>
  <c r="J202" i="2"/>
  <c r="J2140" i="2"/>
  <c r="J2071" i="2"/>
  <c r="J1931" i="2"/>
  <c r="J1799" i="2"/>
  <c r="BK1674" i="2"/>
  <c r="J1375" i="2"/>
  <c r="BK1185" i="2"/>
  <c r="J840" i="2"/>
  <c r="BK620" i="2"/>
  <c r="BK465" i="2"/>
  <c r="BK323" i="2"/>
  <c r="BK2015" i="2"/>
  <c r="BK1799" i="2"/>
  <c r="J1611" i="2"/>
  <c r="J1312" i="2"/>
  <c r="BK1076" i="2"/>
  <c r="J912" i="2"/>
  <c r="J655" i="2"/>
  <c r="J262" i="2"/>
  <c r="J230" i="2"/>
  <c r="BK150" i="2"/>
  <c r="J162" i="3"/>
  <c r="BK142" i="3"/>
  <c r="BK103" i="3"/>
  <c r="BK129" i="3"/>
  <c r="J129" i="3"/>
  <c r="J149" i="3"/>
  <c r="J103" i="3"/>
  <c r="BK1943" i="2"/>
  <c r="J1774" i="2"/>
  <c r="BK1583" i="2"/>
  <c r="J1388" i="2"/>
  <c r="J1192" i="2"/>
  <c r="BK1040" i="2"/>
  <c r="BK790" i="2"/>
  <c r="J600" i="2"/>
  <c r="J216" i="2"/>
  <c r="J2009" i="2"/>
  <c r="BK1837" i="2"/>
  <c r="BK1701" i="2"/>
  <c r="J1528" i="2"/>
  <c r="BK1221" i="2"/>
  <c r="BK904" i="2"/>
  <c r="BK755" i="2"/>
  <c r="BK442" i="2"/>
  <c r="BK216" i="2"/>
  <c r="J120" i="2"/>
  <c r="BK2138" i="2"/>
  <c r="J2101" i="2"/>
  <c r="J1991" i="2"/>
  <c r="J1790" i="2"/>
  <c r="J1573" i="2"/>
  <c r="J1317" i="2"/>
  <c r="J947" i="2"/>
  <c r="J776" i="2"/>
  <c r="J609" i="2"/>
  <c r="BK450" i="2"/>
  <c r="BK209" i="2"/>
  <c r="J2034" i="2"/>
  <c r="J1806" i="2"/>
  <c r="J1694" i="2"/>
  <c r="J1322" i="2"/>
  <c r="BK1192" i="2"/>
  <c r="J1033" i="2"/>
  <c r="BK840" i="2"/>
  <c r="BK662" i="2"/>
  <c r="BK316" i="2"/>
  <c r="J118" i="3"/>
  <c r="J157" i="3"/>
  <c r="J101" i="3"/>
  <c r="BK169" i="3"/>
  <c r="BK128" i="3"/>
  <c r="J92" i="3"/>
  <c r="BK1991" i="2"/>
  <c r="J1866" i="2"/>
  <c r="BK1611" i="2"/>
  <c r="J1449" i="2"/>
  <c r="J1258" i="2"/>
  <c r="J1055" i="2"/>
  <c r="J748" i="2"/>
  <c r="J442" i="2"/>
  <c r="J2075" i="2"/>
  <c r="BK1866" i="2"/>
  <c r="BK1634" i="2"/>
  <c r="J1474" i="2"/>
  <c r="J1230" i="2"/>
  <c r="BK998" i="2"/>
  <c r="BK769" i="2"/>
  <c r="BK538" i="2"/>
  <c r="J323" i="2"/>
  <c r="AS54" i="1"/>
  <c r="J1688" i="2"/>
  <c r="J1403" i="2"/>
  <c r="J1198" i="2"/>
  <c r="J634" i="2"/>
  <c r="J418" i="2"/>
  <c r="BK173" i="2"/>
  <c r="J2017" i="2"/>
  <c r="BK1790" i="2"/>
  <c r="J1647" i="2"/>
  <c r="J1310" i="2"/>
  <c r="BK1127" i="2"/>
  <c r="J1012" i="2"/>
  <c r="J783" i="2"/>
  <c r="BK434" i="2"/>
  <c r="BK272" i="2"/>
  <c r="BK95" i="3"/>
  <c r="J128" i="3"/>
  <c r="BK127" i="3"/>
  <c r="BK165" i="3"/>
  <c r="BK105" i="3"/>
  <c r="BK82" i="4"/>
  <c r="P1111" i="2" l="1"/>
  <c r="R119" i="2"/>
  <c r="BK322" i="2"/>
  <c r="J322" i="2"/>
  <c r="J63" i="2" s="1"/>
  <c r="P353" i="2"/>
  <c r="BK382" i="2"/>
  <c r="J382" i="2"/>
  <c r="J65" i="2" s="1"/>
  <c r="P425" i="2"/>
  <c r="T481" i="2"/>
  <c r="BK545" i="2"/>
  <c r="J545" i="2" s="1"/>
  <c r="J68" i="2" s="1"/>
  <c r="R619" i="2"/>
  <c r="BK683" i="2"/>
  <c r="J683" i="2" s="1"/>
  <c r="J71" i="2" s="1"/>
  <c r="T740" i="2"/>
  <c r="P797" i="2"/>
  <c r="P854" i="2"/>
  <c r="R911" i="2"/>
  <c r="BK954" i="2"/>
  <c r="J954" i="2"/>
  <c r="J76" i="2" s="1"/>
  <c r="BK997" i="2"/>
  <c r="J997" i="2"/>
  <c r="J77" i="2"/>
  <c r="BK1054" i="2"/>
  <c r="J1054" i="2"/>
  <c r="J78" i="2"/>
  <c r="T1126" i="2"/>
  <c r="T1307" i="2"/>
  <c r="R1334" i="2"/>
  <c r="BK1575" i="2"/>
  <c r="J1575" i="2"/>
  <c r="J86" i="2" s="1"/>
  <c r="P1766" i="2"/>
  <c r="T1853" i="2"/>
  <c r="P1916" i="2"/>
  <c r="R1930" i="2"/>
  <c r="R2016" i="2"/>
  <c r="R2115" i="2"/>
  <c r="R2131" i="2"/>
  <c r="R2139" i="2"/>
  <c r="R91" i="3"/>
  <c r="R104" i="3"/>
  <c r="P113" i="3"/>
  <c r="BK120" i="3"/>
  <c r="J120" i="3"/>
  <c r="J63" i="3"/>
  <c r="BK139" i="3"/>
  <c r="J139" i="3" s="1"/>
  <c r="J65" i="3" s="1"/>
  <c r="BK143" i="3"/>
  <c r="J143" i="3"/>
  <c r="J66" i="3" s="1"/>
  <c r="BK148" i="3"/>
  <c r="J148" i="3" s="1"/>
  <c r="J67" i="3" s="1"/>
  <c r="R163" i="3"/>
  <c r="P167" i="3"/>
  <c r="BK119" i="2"/>
  <c r="J119" i="2"/>
  <c r="J61" i="2" s="1"/>
  <c r="R322" i="2"/>
  <c r="R353" i="2"/>
  <c r="T382" i="2"/>
  <c r="T425" i="2"/>
  <c r="BK481" i="2"/>
  <c r="J481" i="2"/>
  <c r="J67" i="2"/>
  <c r="R545" i="2"/>
  <c r="BK619" i="2"/>
  <c r="J619" i="2"/>
  <c r="J70" i="2"/>
  <c r="P683" i="2"/>
  <c r="R740" i="2"/>
  <c r="R797" i="2"/>
  <c r="BK854" i="2"/>
  <c r="J854" i="2" s="1"/>
  <c r="J74" i="2" s="1"/>
  <c r="P911" i="2"/>
  <c r="T954" i="2"/>
  <c r="P997" i="2"/>
  <c r="P1054" i="2"/>
  <c r="R1126" i="2"/>
  <c r="R1307" i="2"/>
  <c r="P1325" i="2"/>
  <c r="R1325" i="2"/>
  <c r="T1325" i="2"/>
  <c r="BK1334" i="2"/>
  <c r="J1334" i="2" s="1"/>
  <c r="J85" i="2" s="1"/>
  <c r="R1575" i="2"/>
  <c r="BK1766" i="2"/>
  <c r="J1766" i="2" s="1"/>
  <c r="J87" i="2" s="1"/>
  <c r="R1853" i="2"/>
  <c r="T1916" i="2"/>
  <c r="T1930" i="2"/>
  <c r="BK2016" i="2"/>
  <c r="J2016" i="2"/>
  <c r="J91" i="2"/>
  <c r="BK2115" i="2"/>
  <c r="J2115" i="2"/>
  <c r="J92" i="2"/>
  <c r="BK2131" i="2"/>
  <c r="J2131" i="2" s="1"/>
  <c r="J94" i="2" s="1"/>
  <c r="BK2139" i="2"/>
  <c r="J2139" i="2"/>
  <c r="J95" i="2" s="1"/>
  <c r="P91" i="3"/>
  <c r="P104" i="3"/>
  <c r="BK113" i="3"/>
  <c r="J113" i="3" s="1"/>
  <c r="J62" i="3" s="1"/>
  <c r="P120" i="3"/>
  <c r="P139" i="3"/>
  <c r="P143" i="3"/>
  <c r="P148" i="3"/>
  <c r="BK163" i="3"/>
  <c r="J163" i="3"/>
  <c r="J69" i="3" s="1"/>
  <c r="BK167" i="3"/>
  <c r="J167" i="3"/>
  <c r="J70" i="3"/>
  <c r="T119" i="2"/>
  <c r="P322" i="2"/>
  <c r="BK353" i="2"/>
  <c r="J353" i="2"/>
  <c r="J64" i="2" s="1"/>
  <c r="R382" i="2"/>
  <c r="BK425" i="2"/>
  <c r="J425" i="2"/>
  <c r="J66" i="2" s="1"/>
  <c r="P481" i="2"/>
  <c r="P545" i="2"/>
  <c r="P619" i="2"/>
  <c r="R683" i="2"/>
  <c r="P740" i="2"/>
  <c r="BK797" i="2"/>
  <c r="J797" i="2"/>
  <c r="J73" i="2" s="1"/>
  <c r="R854" i="2"/>
  <c r="BK911" i="2"/>
  <c r="J911" i="2"/>
  <c r="J75" i="2" s="1"/>
  <c r="R954" i="2"/>
  <c r="R997" i="2"/>
  <c r="R1054" i="2"/>
  <c r="P1126" i="2"/>
  <c r="P1307" i="2"/>
  <c r="P1334" i="2"/>
  <c r="P1575" i="2"/>
  <c r="T1766" i="2"/>
  <c r="P1853" i="2"/>
  <c r="R1916" i="2"/>
  <c r="P1930" i="2"/>
  <c r="P2016" i="2"/>
  <c r="P2115" i="2"/>
  <c r="P2131" i="2"/>
  <c r="P2139" i="2"/>
  <c r="T91" i="3"/>
  <c r="T104" i="3"/>
  <c r="T113" i="3"/>
  <c r="T120" i="3"/>
  <c r="T139" i="3"/>
  <c r="T143" i="3"/>
  <c r="T148" i="3"/>
  <c r="P163" i="3"/>
  <c r="R167" i="3"/>
  <c r="P119" i="2"/>
  <c r="T322" i="2"/>
  <c r="T353" i="2"/>
  <c r="P382" i="2"/>
  <c r="R425" i="2"/>
  <c r="R481" i="2"/>
  <c r="T545" i="2"/>
  <c r="T619" i="2"/>
  <c r="T683" i="2"/>
  <c r="BK740" i="2"/>
  <c r="J740" i="2"/>
  <c r="J72" i="2" s="1"/>
  <c r="T797" i="2"/>
  <c r="T854" i="2"/>
  <c r="T911" i="2"/>
  <c r="P954" i="2"/>
  <c r="T997" i="2"/>
  <c r="T1054" i="2"/>
  <c r="BK1126" i="2"/>
  <c r="J1126" i="2" s="1"/>
  <c r="J80" i="2" s="1"/>
  <c r="BK1307" i="2"/>
  <c r="J1307" i="2"/>
  <c r="J81" i="2" s="1"/>
  <c r="BK1325" i="2"/>
  <c r="J1325" i="2"/>
  <c r="J84" i="2"/>
  <c r="T1334" i="2"/>
  <c r="T1575" i="2"/>
  <c r="R1766" i="2"/>
  <c r="BK1853" i="2"/>
  <c r="J1853" i="2" s="1"/>
  <c r="J88" i="2" s="1"/>
  <c r="BK1916" i="2"/>
  <c r="J1916" i="2"/>
  <c r="J89" i="2" s="1"/>
  <c r="BK1930" i="2"/>
  <c r="J1930" i="2" s="1"/>
  <c r="J90" i="2" s="1"/>
  <c r="T2016" i="2"/>
  <c r="T2115" i="2"/>
  <c r="T2131" i="2"/>
  <c r="T2139" i="2"/>
  <c r="BK91" i="3"/>
  <c r="J91" i="3"/>
  <c r="J60" i="3" s="1"/>
  <c r="BK104" i="3"/>
  <c r="J104" i="3" s="1"/>
  <c r="J61" i="3" s="1"/>
  <c r="R113" i="3"/>
  <c r="R120" i="3"/>
  <c r="R139" i="3"/>
  <c r="R143" i="3"/>
  <c r="R148" i="3"/>
  <c r="T163" i="3"/>
  <c r="T167" i="3"/>
  <c r="BK1111" i="2"/>
  <c r="J1111" i="2" s="1"/>
  <c r="J79" i="2" s="1"/>
  <c r="BK2150" i="2"/>
  <c r="J2150" i="2"/>
  <c r="J96" i="2" s="1"/>
  <c r="BK2152" i="2"/>
  <c r="J2152" i="2" s="1"/>
  <c r="J97" i="2" s="1"/>
  <c r="BK1321" i="2"/>
  <c r="J1321" i="2"/>
  <c r="J82" i="2" s="1"/>
  <c r="BK137" i="3"/>
  <c r="J137" i="3" s="1"/>
  <c r="J64" i="3" s="1"/>
  <c r="BK161" i="3"/>
  <c r="J161" i="3"/>
  <c r="J68" i="3" s="1"/>
  <c r="BK81" i="4"/>
  <c r="J81" i="4" s="1"/>
  <c r="J60" i="4" s="1"/>
  <c r="E48" i="4"/>
  <c r="J52" i="4"/>
  <c r="BE82" i="4"/>
  <c r="F55" i="4"/>
  <c r="J52" i="3"/>
  <c r="F55" i="3"/>
  <c r="BE92" i="3"/>
  <c r="BE94" i="3"/>
  <c r="BE95" i="3"/>
  <c r="BE107" i="3"/>
  <c r="BE121" i="3"/>
  <c r="BE127" i="3"/>
  <c r="BE142" i="3"/>
  <c r="BE146" i="3"/>
  <c r="BE155" i="3"/>
  <c r="BE168" i="3"/>
  <c r="BE169" i="3"/>
  <c r="BK618" i="2"/>
  <c r="J618" i="2" s="1"/>
  <c r="J69" i="2" s="1"/>
  <c r="E48" i="3"/>
  <c r="BE99" i="3"/>
  <c r="BE105" i="3"/>
  <c r="BE112" i="3"/>
  <c r="BE116" i="3"/>
  <c r="BE125" i="3"/>
  <c r="BE130" i="3"/>
  <c r="BE134" i="3"/>
  <c r="BE136" i="3"/>
  <c r="BE138" i="3"/>
  <c r="BE140" i="3"/>
  <c r="BE149" i="3"/>
  <c r="BE162" i="3"/>
  <c r="BE165" i="3"/>
  <c r="BE98" i="3"/>
  <c r="BE101" i="3"/>
  <c r="BE103" i="3"/>
  <c r="BE114" i="3"/>
  <c r="BE118" i="3"/>
  <c r="BE123" i="3"/>
  <c r="BE132" i="3"/>
  <c r="BE147" i="3"/>
  <c r="BE151" i="3"/>
  <c r="BE153" i="3"/>
  <c r="BE157" i="3"/>
  <c r="BE159" i="3"/>
  <c r="BE93" i="3"/>
  <c r="BE96" i="3"/>
  <c r="BE109" i="3"/>
  <c r="BE111" i="3"/>
  <c r="BE115" i="3"/>
  <c r="BE126" i="3"/>
  <c r="BE128" i="3"/>
  <c r="BE129" i="3"/>
  <c r="BE144" i="3"/>
  <c r="BE164" i="3"/>
  <c r="J52" i="2"/>
  <c r="E107" i="2"/>
  <c r="F114" i="2"/>
  <c r="BE120" i="2"/>
  <c r="BE136" i="2"/>
  <c r="BE173" i="2"/>
  <c r="BE202" i="2"/>
  <c r="BE209" i="2"/>
  <c r="BE303" i="2"/>
  <c r="BE375" i="2"/>
  <c r="BE383" i="2"/>
  <c r="BE404" i="2"/>
  <c r="BE411" i="2"/>
  <c r="BE442" i="2"/>
  <c r="BE450" i="2"/>
  <c r="BE465" i="2"/>
  <c r="BE510" i="2"/>
  <c r="BE524" i="2"/>
  <c r="BE564" i="2"/>
  <c r="BE600" i="2"/>
  <c r="BE620" i="2"/>
  <c r="BE669" i="2"/>
  <c r="BE691" i="2"/>
  <c r="BE726" i="2"/>
  <c r="BE733" i="2"/>
  <c r="BE741" i="2"/>
  <c r="BE790" i="2"/>
  <c r="BE819" i="2"/>
  <c r="BE847" i="2"/>
  <c r="BE926" i="2"/>
  <c r="BE947" i="2"/>
  <c r="BE976" i="2"/>
  <c r="BE1005" i="2"/>
  <c r="BE1040" i="2"/>
  <c r="BE1062" i="2"/>
  <c r="BE1069" i="2"/>
  <c r="BE1083" i="2"/>
  <c r="BE1104" i="2"/>
  <c r="BE1112" i="2"/>
  <c r="BE1127" i="2"/>
  <c r="BE1142" i="2"/>
  <c r="BE1151" i="2"/>
  <c r="BE1158" i="2"/>
  <c r="BE1166" i="2"/>
  <c r="BE1198" i="2"/>
  <c r="BE1217" i="2"/>
  <c r="BE1219" i="2"/>
  <c r="BE1221" i="2"/>
  <c r="BE1230" i="2"/>
  <c r="BE1232" i="2"/>
  <c r="BE1258" i="2"/>
  <c r="BE1314" i="2"/>
  <c r="BE1317" i="2"/>
  <c r="BE1332" i="2"/>
  <c r="BE1403" i="2"/>
  <c r="BE1430" i="2"/>
  <c r="BE1500" i="2"/>
  <c r="BE1522" i="2"/>
  <c r="BE1528" i="2"/>
  <c r="BE1562" i="2"/>
  <c r="BE1576" i="2"/>
  <c r="BE1583" i="2"/>
  <c r="BE1590" i="2"/>
  <c r="BE1603" i="2"/>
  <c r="BE1611" i="2"/>
  <c r="BE1619" i="2"/>
  <c r="BE1660" i="2"/>
  <c r="BE1680" i="2"/>
  <c r="BE1688" i="2"/>
  <c r="BE1743" i="2"/>
  <c r="BE1813" i="2"/>
  <c r="BE1830" i="2"/>
  <c r="BE1854" i="2"/>
  <c r="BE1866" i="2"/>
  <c r="BE1878" i="2"/>
  <c r="BE1890" i="2"/>
  <c r="BE1931" i="2"/>
  <c r="BE1937" i="2"/>
  <c r="BE1943" i="2"/>
  <c r="BE1967" i="2"/>
  <c r="BE1979" i="2"/>
  <c r="BE1991" i="2"/>
  <c r="BE134" i="2"/>
  <c r="BE178" i="2"/>
  <c r="BE188" i="2"/>
  <c r="BE216" i="2"/>
  <c r="BE237" i="2"/>
  <c r="BE262" i="2"/>
  <c r="BE346" i="2"/>
  <c r="BE354" i="2"/>
  <c r="BE368" i="2"/>
  <c r="BE434" i="2"/>
  <c r="BE489" i="2"/>
  <c r="BE517" i="2"/>
  <c r="BE546" i="2"/>
  <c r="BE641" i="2"/>
  <c r="BE655" i="2"/>
  <c r="BE676" i="2"/>
  <c r="BE698" i="2"/>
  <c r="BE748" i="2"/>
  <c r="BE762" i="2"/>
  <c r="BE769" i="2"/>
  <c r="BE783" i="2"/>
  <c r="BE798" i="2"/>
  <c r="BE862" i="2"/>
  <c r="BE869" i="2"/>
  <c r="BE897" i="2"/>
  <c r="BE904" i="2"/>
  <c r="BE919" i="2"/>
  <c r="BE1179" i="2"/>
  <c r="BE1191" i="2"/>
  <c r="BE1207" i="2"/>
  <c r="BE1223" i="2"/>
  <c r="BE1225" i="2"/>
  <c r="BE1238" i="2"/>
  <c r="BE1298" i="2"/>
  <c r="BE1308" i="2"/>
  <c r="BE1347" i="2"/>
  <c r="BE1388" i="2"/>
  <c r="BE1462" i="2"/>
  <c r="BE1507" i="2"/>
  <c r="BE1515" i="2"/>
  <c r="BE1535" i="2"/>
  <c r="BE1543" i="2"/>
  <c r="BE1568" i="2"/>
  <c r="BE1625" i="2"/>
  <c r="BE1641" i="2"/>
  <c r="BE1701" i="2"/>
  <c r="BE1708" i="2"/>
  <c r="BE1729" i="2"/>
  <c r="BE1750" i="2"/>
  <c r="BE1872" i="2"/>
  <c r="BE1884" i="2"/>
  <c r="BE1896" i="2"/>
  <c r="BE1973" i="2"/>
  <c r="BE2003" i="2"/>
  <c r="BE2015" i="2"/>
  <c r="BE2024" i="2"/>
  <c r="BE2050" i="2"/>
  <c r="BE2060" i="2"/>
  <c r="BE2063" i="2"/>
  <c r="BE2067" i="2"/>
  <c r="BE2071" i="2"/>
  <c r="BE2075" i="2"/>
  <c r="BE2082" i="2"/>
  <c r="BE2092" i="2"/>
  <c r="BE2101" i="2"/>
  <c r="BE2109" i="2"/>
  <c r="BE2116" i="2"/>
  <c r="BE2118" i="2"/>
  <c r="BE2132" i="2"/>
  <c r="BE2133" i="2"/>
  <c r="BE2138" i="2"/>
  <c r="BE2140" i="2"/>
  <c r="BE2141" i="2"/>
  <c r="BE2145" i="2"/>
  <c r="BE2151" i="2"/>
  <c r="BE2153" i="2"/>
  <c r="BE143" i="2"/>
  <c r="BE165" i="2"/>
  <c r="BE293" i="2"/>
  <c r="BE311" i="2"/>
  <c r="BE397" i="2"/>
  <c r="BE418" i="2"/>
  <c r="BE426" i="2"/>
  <c r="BE457" i="2"/>
  <c r="BE473" i="2"/>
  <c r="BE482" i="2"/>
  <c r="BE496" i="2"/>
  <c r="BE555" i="2"/>
  <c r="BE582" i="2"/>
  <c r="BE591" i="2"/>
  <c r="BE609" i="2"/>
  <c r="BE634" i="2"/>
  <c r="BE712" i="2"/>
  <c r="BE826" i="2"/>
  <c r="BE840" i="2"/>
  <c r="BE855" i="2"/>
  <c r="BE883" i="2"/>
  <c r="BE912" i="2"/>
  <c r="BE933" i="2"/>
  <c r="BE940" i="2"/>
  <c r="BE962" i="2"/>
  <c r="BE969" i="2"/>
  <c r="BE983" i="2"/>
  <c r="BE1012" i="2"/>
  <c r="BE1026" i="2"/>
  <c r="BE1090" i="2"/>
  <c r="BE1097" i="2"/>
  <c r="BE1119" i="2"/>
  <c r="BE1245" i="2"/>
  <c r="BE1312" i="2"/>
  <c r="BE1319" i="2"/>
  <c r="BE1322" i="2"/>
  <c r="BE1326" i="2"/>
  <c r="BE1343" i="2"/>
  <c r="BE1375" i="2"/>
  <c r="BE1410" i="2"/>
  <c r="BE1449" i="2"/>
  <c r="BE1487" i="2"/>
  <c r="BE1494" i="2"/>
  <c r="BE1556" i="2"/>
  <c r="BE1573" i="2"/>
  <c r="BE1596" i="2"/>
  <c r="BE1605" i="2"/>
  <c r="BE1647" i="2"/>
  <c r="BE1667" i="2"/>
  <c r="BE1682" i="2"/>
  <c r="BE1715" i="2"/>
  <c r="BE1764" i="2"/>
  <c r="BE1767" i="2"/>
  <c r="BE1774" i="2"/>
  <c r="BE1776" i="2"/>
  <c r="BE1790" i="2"/>
  <c r="BE1797" i="2"/>
  <c r="BE1815" i="2"/>
  <c r="BE1823" i="2"/>
  <c r="BE1851" i="2"/>
  <c r="BE1860" i="2"/>
  <c r="BE1902" i="2"/>
  <c r="BE1908" i="2"/>
  <c r="BE1914" i="2"/>
  <c r="BE1917" i="2"/>
  <c r="BE1928" i="2"/>
  <c r="BE1961" i="2"/>
  <c r="BE1985" i="2"/>
  <c r="BE2017" i="2"/>
  <c r="BE2034" i="2"/>
  <c r="BE2042" i="2"/>
  <c r="BE127" i="2"/>
  <c r="BE150" i="2"/>
  <c r="BE157" i="2"/>
  <c r="BE195" i="2"/>
  <c r="BE230" i="2"/>
  <c r="BE244" i="2"/>
  <c r="BE272" i="2"/>
  <c r="BE276" i="2"/>
  <c r="BE284" i="2"/>
  <c r="BE307" i="2"/>
  <c r="BE316" i="2"/>
  <c r="BE323" i="2"/>
  <c r="BE332" i="2"/>
  <c r="BE339" i="2"/>
  <c r="BE361" i="2"/>
  <c r="BE390" i="2"/>
  <c r="BE503" i="2"/>
  <c r="BE531" i="2"/>
  <c r="BE538" i="2"/>
  <c r="BE573" i="2"/>
  <c r="BE627" i="2"/>
  <c r="BE648" i="2"/>
  <c r="BE662" i="2"/>
  <c r="BE684" i="2"/>
  <c r="BE705" i="2"/>
  <c r="BE719" i="2"/>
  <c r="BE755" i="2"/>
  <c r="BE776" i="2"/>
  <c r="BE805" i="2"/>
  <c r="BE812" i="2"/>
  <c r="BE833" i="2"/>
  <c r="BE876" i="2"/>
  <c r="BE890" i="2"/>
  <c r="BE955" i="2"/>
  <c r="BE990" i="2"/>
  <c r="BE998" i="2"/>
  <c r="BE1019" i="2"/>
  <c r="BE1033" i="2"/>
  <c r="BE1047" i="2"/>
  <c r="BE1055" i="2"/>
  <c r="BE1076" i="2"/>
  <c r="BE1147" i="2"/>
  <c r="BE1173" i="2"/>
  <c r="BE1185" i="2"/>
  <c r="BE1192" i="2"/>
  <c r="BE1203" i="2"/>
  <c r="BE1210" i="2"/>
  <c r="BE1214" i="2"/>
  <c r="BE1268" i="2"/>
  <c r="BE1310" i="2"/>
  <c r="BE1335" i="2"/>
  <c r="BE1355" i="2"/>
  <c r="BE1395" i="2"/>
  <c r="BE1474" i="2"/>
  <c r="BE1481" i="2"/>
  <c r="BE1550" i="2"/>
  <c r="BE1613" i="2"/>
  <c r="BE1634" i="2"/>
  <c r="BE1654" i="2"/>
  <c r="BE1674" i="2"/>
  <c r="BE1694" i="2"/>
  <c r="BE1722" i="2"/>
  <c r="BE1736" i="2"/>
  <c r="BE1757" i="2"/>
  <c r="BE1783" i="2"/>
  <c r="BE1799" i="2"/>
  <c r="BE1806" i="2"/>
  <c r="BE1822" i="2"/>
  <c r="BE1837" i="2"/>
  <c r="BE1844" i="2"/>
  <c r="BE1923" i="2"/>
  <c r="BE1949" i="2"/>
  <c r="BE1955" i="2"/>
  <c r="BE1997" i="2"/>
  <c r="BE2009" i="2"/>
  <c r="BE2038" i="2"/>
  <c r="BE2046" i="2"/>
  <c r="BE2053" i="2"/>
  <c r="J34" i="2"/>
  <c r="AW55" i="1" s="1"/>
  <c r="F34" i="3"/>
  <c r="BA56" i="1" s="1"/>
  <c r="F34" i="2"/>
  <c r="BA55" i="1" s="1"/>
  <c r="F37" i="3"/>
  <c r="BD56" i="1" s="1"/>
  <c r="J34" i="3"/>
  <c r="AW56" i="1" s="1"/>
  <c r="F34" i="4"/>
  <c r="BA57" i="1" s="1"/>
  <c r="F33" i="4"/>
  <c r="AZ57" i="1" s="1"/>
  <c r="F37" i="2"/>
  <c r="BD55" i="1" s="1"/>
  <c r="F36" i="3"/>
  <c r="BC56" i="1" s="1"/>
  <c r="F35" i="2"/>
  <c r="BB55" i="1" s="1"/>
  <c r="F35" i="3"/>
  <c r="BB56" i="1" s="1"/>
  <c r="F36" i="2"/>
  <c r="BC55" i="1" s="1"/>
  <c r="T90" i="3" l="1"/>
  <c r="P2130" i="2"/>
  <c r="P90" i="3"/>
  <c r="AU56" i="1"/>
  <c r="P1324" i="2"/>
  <c r="T2130" i="2"/>
  <c r="P618" i="2"/>
  <c r="R90" i="3"/>
  <c r="R2130" i="2"/>
  <c r="R618" i="2"/>
  <c r="T618" i="2"/>
  <c r="T321" i="2"/>
  <c r="T118" i="2" s="1"/>
  <c r="T117" i="2" s="1"/>
  <c r="P321" i="2"/>
  <c r="P118" i="2"/>
  <c r="P117" i="2" s="1"/>
  <c r="AU55" i="1" s="1"/>
  <c r="T1324" i="2"/>
  <c r="R321" i="2"/>
  <c r="R118" i="2" s="1"/>
  <c r="R1324" i="2"/>
  <c r="BK2130" i="2"/>
  <c r="J2130" i="2"/>
  <c r="J93" i="2" s="1"/>
  <c r="BK1324" i="2"/>
  <c r="J1324" i="2"/>
  <c r="J83" i="2"/>
  <c r="BK90" i="3"/>
  <c r="J90" i="3" s="1"/>
  <c r="J59" i="3" s="1"/>
  <c r="BK80" i="4"/>
  <c r="J80" i="4" s="1"/>
  <c r="J30" i="4" s="1"/>
  <c r="AG57" i="1" s="1"/>
  <c r="BK321" i="2"/>
  <c r="J321" i="2"/>
  <c r="J62" i="2"/>
  <c r="J33" i="2"/>
  <c r="AV55" i="1"/>
  <c r="AT55" i="1" s="1"/>
  <c r="F33" i="3"/>
  <c r="AZ56" i="1"/>
  <c r="J33" i="4"/>
  <c r="AV57" i="1" s="1"/>
  <c r="AT57" i="1" s="1"/>
  <c r="BC54" i="1"/>
  <c r="W32" i="1" s="1"/>
  <c r="J33" i="3"/>
  <c r="AV56" i="1"/>
  <c r="AT56" i="1"/>
  <c r="BA54" i="1"/>
  <c r="W30" i="1" s="1"/>
  <c r="BB54" i="1"/>
  <c r="AX54" i="1" s="1"/>
  <c r="BD54" i="1"/>
  <c r="W33" i="1" s="1"/>
  <c r="F33" i="2"/>
  <c r="AZ55" i="1" s="1"/>
  <c r="AN57" i="1" l="1"/>
  <c r="R117" i="2"/>
  <c r="J59" i="4"/>
  <c r="J39" i="4"/>
  <c r="BK118" i="2"/>
  <c r="J118" i="2" s="1"/>
  <c r="J60" i="2" s="1"/>
  <c r="AU54" i="1"/>
  <c r="J30" i="3"/>
  <c r="AG56" i="1" s="1"/>
  <c r="AW54" i="1"/>
  <c r="AK30" i="1" s="1"/>
  <c r="AY54" i="1"/>
  <c r="AZ54" i="1"/>
  <c r="AV54" i="1"/>
  <c r="AK29" i="1" s="1"/>
  <c r="W31" i="1"/>
  <c r="J39" i="3" l="1"/>
  <c r="BK117" i="2"/>
  <c r="J117" i="2" s="1"/>
  <c r="J59" i="2" s="1"/>
  <c r="AN56" i="1"/>
  <c r="W29" i="1"/>
  <c r="AT54" i="1"/>
  <c r="J30" i="2" l="1"/>
  <c r="AG55" i="1" s="1"/>
  <c r="AG54" i="1" s="1"/>
  <c r="AK26" i="1" s="1"/>
  <c r="AK35" i="1" s="1"/>
  <c r="AN54" i="1" l="1"/>
  <c r="J39" i="2"/>
  <c r="AN55" i="1"/>
</calcChain>
</file>

<file path=xl/sharedStrings.xml><?xml version="1.0" encoding="utf-8"?>
<sst xmlns="http://schemas.openxmlformats.org/spreadsheetml/2006/main" count="23144" uniqueCount="2345">
  <si>
    <t>Export Komplet</t>
  </si>
  <si>
    <t>VZ</t>
  </si>
  <si>
    <t>2.0</t>
  </si>
  <si>
    <t>ZAMOK</t>
  </si>
  <si>
    <t>False</t>
  </si>
  <si>
    <t>{e46fe6d4-2a71-4743-970a-806af1d0c82e}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</si>
  <si>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</si>
  <si>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</si>
  <si>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</si>
  <si>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</si>
  <si>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</si>
  <si>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</si>
  <si>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</si>
  <si>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</si>
  <si>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20240219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</si>
  <si>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</si>
  <si>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</si>
  <si>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Kostel sv. Voršily v Chlumci nad Cidlinou, obnova fasády lodi a presbytáře</t>
  </si>
  <si>
    <t>KSO:</t>
  </si>
  <si>
    <t/>
  </si>
  <si>
    <t>CC-CZ:</t>
  </si>
  <si>
    <t>Místo:</t>
  </si>
  <si>
    <t>Chlumec nad Cidlinou, kostel sv. Voršily</t>
  </si>
  <si>
    <t>Datum:</t>
  </si>
  <si>
    <t>14. 7. 2022</t>
  </si>
  <si>
    <t>Zadavatel:</t>
  </si>
  <si>
    <t>IČ:</t>
  </si>
  <si>
    <t>64806383</t>
  </si>
  <si>
    <t>ŘF – děkanství Chlumec nad Cidlinou</t>
  </si>
  <si>
    <t>DIČ:</t>
  </si>
  <si>
    <t>Uchazeč:</t>
  </si>
  <si>
    <t>Vyplň údaj</t>
  </si>
  <si>
    <t>Projektant:</t>
  </si>
  <si>
    <t>48155586</t>
  </si>
  <si>
    <t>INRECO s.r.o.</t>
  </si>
  <si>
    <t>CZ48155586</t>
  </si>
  <si>
    <t>True</t>
  </si>
  <si>
    <t>Zpracovatel:</t>
  </si>
  <si>
    <t>05985404</t>
  </si>
  <si>
    <t>BACing s.r.o.</t>
  </si>
  <si>
    <t>CZ05985404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</si>
  <si>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</si>
  <si>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</si>
  <si>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</si>
  <si>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</si>
  <si>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</si>
  <si>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</si>
  <si>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</si>
  <si>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</si>
  <si>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</si>
  <si>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</si>
  <si>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</si>
  <si>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</si>
  <si>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</si>
  <si>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</si>
  <si>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</si>
  <si>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</si>
  <si>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</si>
  <si>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</si>
  <si>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</si>
  <si>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</si>
  <si>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</si>
  <si>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</si>
  <si>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</si>
  <si>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</si>
  <si>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</si>
  <si>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</si>
  <si>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</si>
  <si>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</si>
  <si>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</si>
  <si>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</si>
  <si>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</si>
  <si>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</si>
  <si>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</si>
  <si>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</si>
  <si>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</si>
  <si>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</si>
  <si>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</si>
  <si>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</si>
  <si>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</si>
  <si>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</si>
  <si>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</si>
  <si>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</si>
  <si>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 - stavební řešení</t>
  </si>
  <si>
    <t>STA</t>
  </si>
  <si>
    <t>1</t>
  </si>
  <si>
    <t>{9bcd6b8f-cebc-4a50-b587-1a3dc74bed09}</t>
  </si>
  <si>
    <t>2</t>
  </si>
  <si>
    <t>D.1.4.1</t>
  </si>
  <si>
    <t>Sanace vlhkého zdiva</t>
  </si>
  <si>
    <t>{672f759e-699d-4787-8c3e-b6e781d088e1}</t>
  </si>
  <si>
    <t>D.1.4.5</t>
  </si>
  <si>
    <t>Elektroinstalace - vnější ochrana před bleskem</t>
  </si>
  <si>
    <t>{d6cc7c55-c1e8-4536-adfb-92cb29ab7f27}</t>
  </si>
  <si>
    <t>Nátěr_ZA</t>
  </si>
  <si>
    <t>nátěr zámečnických konstrukcí</t>
  </si>
  <si>
    <t>m2</t>
  </si>
  <si>
    <t>4,074</t>
  </si>
  <si>
    <t>Nátěr_KL</t>
  </si>
  <si>
    <t>nátěr klempířských konstrukcí</t>
  </si>
  <si>
    <t>7,392</t>
  </si>
  <si>
    <t>KRYCÍ LIST SOUPISU PRACÍ</t>
  </si>
  <si>
    <t>Záklop_C</t>
  </si>
  <si>
    <t>záklop C</t>
  </si>
  <si>
    <t>0,284</t>
  </si>
  <si>
    <t>ST</t>
  </si>
  <si>
    <t>stropní trámy</t>
  </si>
  <si>
    <t>m3</t>
  </si>
  <si>
    <t>1,237</t>
  </si>
  <si>
    <t>Podbití_C</t>
  </si>
  <si>
    <t>Podbití C</t>
  </si>
  <si>
    <t>0,52</t>
  </si>
  <si>
    <t>Krov_I</t>
  </si>
  <si>
    <t>krov I</t>
  </si>
  <si>
    <t>0,08</t>
  </si>
  <si>
    <t>Objekt:</t>
  </si>
  <si>
    <t>Krov_II</t>
  </si>
  <si>
    <t>Krov II</t>
  </si>
  <si>
    <t>1,138</t>
  </si>
  <si>
    <t>D.1.1 - Architektonicko - stavební řešení</t>
  </si>
  <si>
    <t>Krov_III</t>
  </si>
  <si>
    <t>Krov III</t>
  </si>
  <si>
    <t>0,755</t>
  </si>
  <si>
    <t>Krov_IV</t>
  </si>
  <si>
    <t>Krov IV</t>
  </si>
  <si>
    <t>0,544</t>
  </si>
  <si>
    <t>Bednění_A</t>
  </si>
  <si>
    <t>bednění A</t>
  </si>
  <si>
    <t>1,332</t>
  </si>
  <si>
    <t>Les_zabradli</t>
  </si>
  <si>
    <t>lešeňové zábradlí</t>
  </si>
  <si>
    <t>m</t>
  </si>
  <si>
    <t>309</t>
  </si>
  <si>
    <t>lešení</t>
  </si>
  <si>
    <t>1380,2</t>
  </si>
  <si>
    <t>OM_1</t>
  </si>
  <si>
    <t>Stávající omítka v hlavních plochách fasád</t>
  </si>
  <si>
    <t>570,35</t>
  </si>
  <si>
    <t>OM_2</t>
  </si>
  <si>
    <t>Stávající omítka v barevných plochách architekotnických prvků</t>
  </si>
  <si>
    <t>161,55</t>
  </si>
  <si>
    <t>OM_3</t>
  </si>
  <si>
    <t>stávající omítka v hlavních plochách východního štítu nad presbytářem</t>
  </si>
  <si>
    <t>158,9</t>
  </si>
  <si>
    <t>sokl</t>
  </si>
  <si>
    <t>276,081</t>
  </si>
  <si>
    <t>OM_4</t>
  </si>
  <si>
    <t>stávající ploché prvky z přírodního kamene</t>
  </si>
  <si>
    <t>5,6</t>
  </si>
  <si>
    <t>osteni_vnitrni</t>
  </si>
  <si>
    <t>ostění vnitřní</t>
  </si>
  <si>
    <t>38,811</t>
  </si>
  <si>
    <t>stěny</t>
  </si>
  <si>
    <t>124,525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</si>
  <si>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</si>
  <si>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</si>
  <si>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</si>
  <si>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</si>
  <si>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</si>
  <si>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</si>
  <si>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65 - Restaurátorské práce</t>
  </si>
  <si>
    <t xml:space="preserve">      65_1 - Restaurování kamene na fasádě</t>
  </si>
  <si>
    <t xml:space="preserve">      65_2 - Restaurování kříže na jižní předsíni</t>
  </si>
  <si>
    <t xml:space="preserve">      65_3 - Restaurování plechové siluety sv. Václava</t>
  </si>
  <si>
    <t xml:space="preserve">      65_4 - Restaurování sochy Panny Marie s Ježíškem</t>
  </si>
  <si>
    <t xml:space="preserve">      65_5 - Restaurování štukového reliéfu na severní stěně kostela sv. Voršily</t>
  </si>
  <si>
    <t xml:space="preserve">      65_6 - Restaurování vchodových dveří do jižní předsíně</t>
  </si>
  <si>
    <t xml:space="preserve">      65_7 - Restaurování vitráží</t>
  </si>
  <si>
    <t xml:space="preserve">        65_7_VIT1 - Restaurování stávající vitrážové výplně s figurální a ornamentální výzdobou - VIT1</t>
  </si>
  <si>
    <t xml:space="preserve">        65_7_VIT2 - Restaurování stávající vitrážové výplně s figurální a ornamentální výzdobou - VIT2</t>
  </si>
  <si>
    <t xml:space="preserve">        65_7_VIT3 - Restaurování stávající vitrážové výplně s figurální a ornamentální výzdobou - VIT3</t>
  </si>
  <si>
    <t xml:space="preserve">        65_7_VIT4 - Restaurování stávající vitrážové výplně s figurální a ornamentální výzdobou - VIT4</t>
  </si>
  <si>
    <t xml:space="preserve">        65_7_VIT5 - Restaurování stávající vitrážové výplně s figurální a ornamentální výzdobou - VIT5</t>
  </si>
  <si>
    <t xml:space="preserve">        65_7_VIT6 - Restaurování stávající vitrážové výplně s figurální a ornamentální výzdobou - VIT6</t>
  </si>
  <si>
    <t xml:space="preserve">        65_7_VIT9 - Restaurování stávající vitrážové výplně s figurální a ornamentální výzdobou - VIT9</t>
  </si>
  <si>
    <t xml:space="preserve">        65_7_VIT10 - Restaurování stávající vitrážové výplně s figurální a ornamentální výzdobou - VIT10</t>
  </si>
  <si>
    <t xml:space="preserve">        65_7_VIT11 - Restaurování stávající vitrážové výplně s figurální a ornamentální výzdobou - VIT11</t>
  </si>
  <si>
    <t xml:space="preserve">        65_7_VIT12 - Restaurování stávajícího okna v zákristii - VIT12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</si>
  <si>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</si>
  <si>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</si>
  <si>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</si>
  <si>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</si>
  <si>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</si>
  <si>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</si>
  <si>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</si>
  <si>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</si>
  <si>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</si>
  <si>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</si>
  <si>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782_KA - Kamenické práce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</si>
  <si>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</si>
  <si>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</si>
  <si>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</si>
  <si>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</si>
  <si>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</si>
  <si>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</si>
  <si>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</si>
  <si>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</si>
  <si>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</si>
  <si>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</si>
  <si>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</si>
  <si>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</si>
  <si>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</si>
  <si>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</si>
  <si>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</si>
  <si>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</si>
  <si>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</si>
  <si>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</si>
  <si>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</si>
  <si>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</si>
  <si>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</si>
  <si>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</si>
  <si>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</si>
  <si>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</si>
  <si>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</si>
  <si>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</si>
  <si>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611143011</t>
  </si>
  <si>
    <t>Okrajová výdřeva pro napínání pletiva pod omítku v podhledu stropů na zdech nebo průvlacích obvykle kolmých na směr napínání</t>
  </si>
  <si>
    <t>CS ÚRS 2022 02</t>
  </si>
  <si>
    <t>4</t>
  </si>
  <si>
    <t>1461381474</t>
  </si>
  <si>
    <t>Online PSC</t>
  </si>
  <si>
    <t>https://podminky.urs.cz/item/CS_URS_2022_02/611143011</t>
  </si>
  <si>
    <t>VV</t>
  </si>
  <si>
    <t>D.1.1.1 Technická zpráva</t>
  </si>
  <si>
    <t>5.7. Vodorovné konstrukce</t>
  </si>
  <si>
    <t>D.1.1.2.3 Strop a střecha oratoře - půdorysy, řez</t>
  </si>
  <si>
    <t>26,7</t>
  </si>
  <si>
    <t>Součet</t>
  </si>
  <si>
    <t>611311141</t>
  </si>
  <si>
    <t>Omítka vápenná vnitřních ploch nanášená ručně dvouvrstvá štuková, tloušťky jádrové omítky do 10 mm a tloušťky štuku do 3 mm vodorovných konstrukcí stropů rovných</t>
  </si>
  <si>
    <t>-158534959</t>
  </si>
  <si>
    <t>https://podminky.urs.cz/item/CS_URS_2022_02/611311141</t>
  </si>
  <si>
    <t>"C" 27,5</t>
  </si>
  <si>
    <t>3</t>
  </si>
  <si>
    <t>611311191</t>
  </si>
  <si>
    <t>Omítka vápenná vnitřních ploch nanášená ručně Příplatek k cenám za každých dalších i započatých 5 mm tloušťky jádrové omítky přes 10 mm stropů</t>
  </si>
  <si>
    <t>-275473545</t>
  </si>
  <si>
    <t>https://podminky.urs.cz/item/CS_URS_2022_02/611311191</t>
  </si>
  <si>
    <t>612142012</t>
  </si>
  <si>
    <t>Potažení vnitřních ploch pletivem v ploše nebo pruzích, na plném podkladu rabicovým provizorním přichycením stěn</t>
  </si>
  <si>
    <t>-1643691815</t>
  </si>
  <si>
    <t>https://podminky.urs.cz/item/CS_URS_2022_02/612142012</t>
  </si>
  <si>
    <t>5</t>
  </si>
  <si>
    <t>612311141</t>
  </si>
  <si>
    <t>Omítka vápenná vnitřních ploch nanášená ručně dvouvrstvá štuková, tloušťky jádrové omítky do 10 mm a tloušťky štuku do 3 mm svislých konstrukcí stěn</t>
  </si>
  <si>
    <t>556951241</t>
  </si>
  <si>
    <t>https://podminky.urs.cz/item/CS_URS_2022_02/612311141</t>
  </si>
  <si>
    <t>5.12.3 Povrchové úpravy vnitřní</t>
  </si>
  <si>
    <t>D.1.1.2.2 Půdorys v úrovni kruchty</t>
  </si>
  <si>
    <t>"201" 21,9*0,3</t>
  </si>
  <si>
    <t>612311141R</t>
  </si>
  <si>
    <t>Omítka vápenná trasová vnitřních ploch nanášená ručně dvouvrstvá štuková, tloušťky jádrové omítky do 10 mm a tloušťky štuku do 3 mm svislých konstrukcí stěn</t>
  </si>
  <si>
    <t>-483631605</t>
  </si>
  <si>
    <t>"201" (0,5+0,63+0,2)*2,75</t>
  </si>
  <si>
    <t>"202" (0,6+0,435+2)*3,5</t>
  </si>
  <si>
    <t>7</t>
  </si>
  <si>
    <t>612311191</t>
  </si>
  <si>
    <t>Omítka vápenná vnitřních ploch nanášená ručně Příplatek k cenám za každých dalších i započatých 5 mm tloušťky jádrové omítky přes 10 mm stěn</t>
  </si>
  <si>
    <t>1296823863</t>
  </si>
  <si>
    <t>https://podminky.urs.cz/item/CS_URS_2022_02/612311191</t>
  </si>
  <si>
    <t>6,57*3 'Přepočtené koeficientem množství</t>
  </si>
  <si>
    <t>8</t>
  </si>
  <si>
    <t>612311191R</t>
  </si>
  <si>
    <t>Omítka vápenná trasová vnitřních ploch nanášená ručně Příplatek k cenám za každých dalších i započatých 5 mm tloušťky jádrové omítky přes 10 mm stěn</t>
  </si>
  <si>
    <t>-757182168</t>
  </si>
  <si>
    <t>14,281*3 'Přepočtené koeficientem množství</t>
  </si>
  <si>
    <t>9</t>
  </si>
  <si>
    <t>612315301R</t>
  </si>
  <si>
    <t xml:space="preserve">Oprava vnitřních vápenných omítek ostění nebo nadpraží </t>
  </si>
  <si>
    <t>-1312940980</t>
  </si>
  <si>
    <t>"špalety" (6,1*11+4,1*2+5,6+4,1+2,77+3,8*2+1,51+2,11*2+1,18+2,18*2+1,1+2*2+2,13+3,28*2+1,48+1,5*2+1,46+1,5*2)*0,3</t>
  </si>
  <si>
    <t>10</t>
  </si>
  <si>
    <t>612315421</t>
  </si>
  <si>
    <t>Oprava vápenné omítky vnitřních ploch štukové dvouvrstvé, tloušťky do 20 mm a tloušťky štuku do 3 mm stěn, v rozsahu opravované plochy do 10%</t>
  </si>
  <si>
    <t>-700058128</t>
  </si>
  <si>
    <t>https://podminky.urs.cz/item/CS_URS_2022_02/612315421</t>
  </si>
  <si>
    <t>D.1.1.2.1 Půdorys přízemí</t>
  </si>
  <si>
    <t>12,8*3</t>
  </si>
  <si>
    <t>"201" 21,9*2,75</t>
  </si>
  <si>
    <t>"202" 7,4*3,5</t>
  </si>
  <si>
    <t>11</t>
  </si>
  <si>
    <t>612316121R</t>
  </si>
  <si>
    <t>Kompresní omítka tloušťky do 20 mm, která absorbuje dehet, nanášená ručně svislých konstrukcí stěn</t>
  </si>
  <si>
    <t>1043537627</t>
  </si>
  <si>
    <t>12</t>
  </si>
  <si>
    <t>612316191R</t>
  </si>
  <si>
    <t>Nátěr zdiva hydrofobním gelem zabraňujícím prostupu zbylého dehtu</t>
  </si>
  <si>
    <t>28584386</t>
  </si>
  <si>
    <t>13</t>
  </si>
  <si>
    <t>619315131</t>
  </si>
  <si>
    <t>Vytažení fabionů, hran a koutů při opravách vápenných omítek (s dodáním hmot) jakékoliv délky</t>
  </si>
  <si>
    <t>680771763</t>
  </si>
  <si>
    <t>https://podminky.urs.cz/item/CS_URS_2022_02/619315131</t>
  </si>
  <si>
    <t xml:space="preserve"> 26,7</t>
  </si>
  <si>
    <t>14</t>
  </si>
  <si>
    <t>619996117</t>
  </si>
  <si>
    <t>Ochrana stavebních konstrukcí a samostatných prvků včetně pozdějšího odstranění obedněním z OSB desek podlahy</t>
  </si>
  <si>
    <t>-2029872536</t>
  </si>
  <si>
    <t>https://podminky.urs.cz/item/CS_URS_2022_02/619996117</t>
  </si>
  <si>
    <t>5.1. Přípravné práce</t>
  </si>
  <si>
    <t>D.1.1.2.2 Půdorys v  úrovni kruchty</t>
  </si>
  <si>
    <t>28</t>
  </si>
  <si>
    <t>619996127</t>
  </si>
  <si>
    <t>Ochrana stavebních konstrukcí a samostatných prvků včetně pozdějšího odstranění obedněním z OSB desek svislých ploch</t>
  </si>
  <si>
    <t>1682875097</t>
  </si>
  <si>
    <t>https://podminky.urs.cz/item/CS_URS_2022_02/619996127</t>
  </si>
  <si>
    <t>5.1. Příravné práce</t>
  </si>
  <si>
    <t>D.1.1.2.5 Pohled od jihu - návrh</t>
  </si>
  <si>
    <t>"P13" 8*5+4,5+1+2,5*2</t>
  </si>
  <si>
    <t>D.1.1.2.6 Pohled od severu - návrh</t>
  </si>
  <si>
    <t>"P13" 8,5*4+6,5+1+2*2+2,5</t>
  </si>
  <si>
    <t>D.1.1.2.7 Pohled od východu - návrh</t>
  </si>
  <si>
    <t>"P11" 1</t>
  </si>
  <si>
    <t>"P13" 1,5+2,5+2+1+6,5</t>
  </si>
  <si>
    <t>"P13" 1,48*2,16+1,5*2,16</t>
  </si>
  <si>
    <t>16</t>
  </si>
  <si>
    <t>619996137</t>
  </si>
  <si>
    <t>Ochrana stavebních konstrukcí a samostatných prvků včetně pozdějšího odstranění obedněním z OSB desek samostatných konstrukcí a prvků</t>
  </si>
  <si>
    <t>-110749996</t>
  </si>
  <si>
    <t>https://podminky.urs.cz/item/CS_URS_2022_02/619996137</t>
  </si>
  <si>
    <t>"P13" (2,5+2)*2*5</t>
  </si>
  <si>
    <t>17</t>
  </si>
  <si>
    <t>619996137R</t>
  </si>
  <si>
    <t>Ochrana stávající střešní krytiny včetně pozdějšího odstranění obedněním z OSB desek, netkanou textilií a vrstvou z molitanu</t>
  </si>
  <si>
    <t>1573260617</t>
  </si>
  <si>
    <t>"P8" 15*2*2+3,2*2*2+6,3*2</t>
  </si>
  <si>
    <t>18</t>
  </si>
  <si>
    <t>619996145</t>
  </si>
  <si>
    <t>Ochrana stavebních konstrukcí a samostatných prvků včetně pozdějšího odstranění obalením geotextilií samostatných konstrukcí a prvků</t>
  </si>
  <si>
    <t>1654621737</t>
  </si>
  <si>
    <t>https://podminky.urs.cz/item/CS_URS_2022_02/619996145</t>
  </si>
  <si>
    <t>Bc. Souhrnná technická zpráva -příloha 1: Situace ZOV</t>
  </si>
  <si>
    <t>32+130</t>
  </si>
  <si>
    <t>Mezisoučet</t>
  </si>
  <si>
    <t>"P13" 1,5+2,5+2+1+6,5+(2,5+2)*2*5</t>
  </si>
  <si>
    <t>60</t>
  </si>
  <si>
    <t>19</t>
  </si>
  <si>
    <t>622131152</t>
  </si>
  <si>
    <t>Sanační postřik vnějších ploch nanášený ručně síťovitě (pokrytí plochy 50 až 75 %) stěn</t>
  </si>
  <si>
    <t>2013290770</t>
  </si>
  <si>
    <t>https://podminky.urs.cz/item/CS_URS_2022_02/622131152</t>
  </si>
  <si>
    <t>5.3. Bourací práce</t>
  </si>
  <si>
    <t>D.1.1.2.4 Řez A-A</t>
  </si>
  <si>
    <t>obětované omítky</t>
  </si>
  <si>
    <t>"východ" 17,5</t>
  </si>
  <si>
    <t>"západ" 6,75</t>
  </si>
  <si>
    <t>20</t>
  </si>
  <si>
    <t>622135000R</t>
  </si>
  <si>
    <t>Vyrovnání nerovností podkladu vnějších omítaných ploch vápenonou jádrovou omítkou stěn tl 10 mm</t>
  </si>
  <si>
    <t>-721108261</t>
  </si>
  <si>
    <t>622311121R</t>
  </si>
  <si>
    <t>Omítka vápenná vnějších ploch nanášená ručně jednovrstvá, jádrová, tloušťky 6 -10 mm hladká stěn, v provedení dle původní nejstarší omítky, v materiálovém, barevném a strukturálním provedení jako omítky na věži</t>
  </si>
  <si>
    <t>858102917</t>
  </si>
  <si>
    <t>5.12.2 Povrchové úpravy vnější</t>
  </si>
  <si>
    <t>22</t>
  </si>
  <si>
    <t>622325121R</t>
  </si>
  <si>
    <t>Omítka odsolovací tloušťky do 15 mm nanášená ručně stěn</t>
  </si>
  <si>
    <t>703757362</t>
  </si>
  <si>
    <t>23</t>
  </si>
  <si>
    <t>622325191R</t>
  </si>
  <si>
    <t>Omítka odsolovací tloušťky do 15 mm Příplatek k cenám za každých dalších i započatých 5 mm tloušťky omítky přes 15 mm stěn</t>
  </si>
  <si>
    <t>-1044257916</t>
  </si>
  <si>
    <t>24,25*3 'Přepočtené koeficientem množství</t>
  </si>
  <si>
    <t>24</t>
  </si>
  <si>
    <t>622325359R</t>
  </si>
  <si>
    <t>Oprava vápenné jednovrstvé omítky hladké jádrové tl 6 - 10 mm vnějších ploch stupně členitosti 2, v rozsahu opravované plochy přes 80 do 100% (v provedení dle původní nejstarší omítky), v materiálovém, barevném a strukturálním provedení jako omítky na věži</t>
  </si>
  <si>
    <t>-825124874</t>
  </si>
  <si>
    <t>25</t>
  </si>
  <si>
    <t>622325409</t>
  </si>
  <si>
    <t>Oprava vápenné omítky vnějších ploch stupně členitosti 3 štukové, v rozsahu opravované plochy přes 80 do 100%</t>
  </si>
  <si>
    <t>-243426225</t>
  </si>
  <si>
    <t>https://podminky.urs.cz/item/CS_URS_2022_02/622325409</t>
  </si>
  <si>
    <t>26</t>
  </si>
  <si>
    <t>625681031R</t>
  </si>
  <si>
    <t>Ochranný systém proti drobnému ptactvu - nerezová sítě z drátu tl. 1,0 mm, s oky 20x20 mm, rám z nerezového vodícího lanka s napínáky a spojkami, kotevních oček a plastových hmožidenk</t>
  </si>
  <si>
    <t>305270202</t>
  </si>
  <si>
    <t>D.1.1.1. Technická zpráva</t>
  </si>
  <si>
    <t>5.14.5 Ochranná opatření proti létajícímu ptactvu a proti požkození oken</t>
  </si>
  <si>
    <t>"H2" 1+2*0,6</t>
  </si>
  <si>
    <t>27</t>
  </si>
  <si>
    <t>625681041R</t>
  </si>
  <si>
    <t>Ochranný systém proti drobnému ptactvu z polyetylénové sítě s oky 50x50 mm, v barvě kamene, vodící rám z ocelového nerezového lanka tl. 2 mm, s kotevními očky z nerezové oceli 30x4 mm a plastovými hmoždinkami</t>
  </si>
  <si>
    <t>81107169</t>
  </si>
  <si>
    <t>"H3"0,7</t>
  </si>
  <si>
    <t>65</t>
  </si>
  <si>
    <t>Restaurátorské práce</t>
  </si>
  <si>
    <t>65_1</t>
  </si>
  <si>
    <t>Restaurování kamene na fasádě</t>
  </si>
  <si>
    <t>65_1_KA/0</t>
  </si>
  <si>
    <t>Restaurátorská oprava stávajícího soklu (předzpěvnění ploch, šetrné očištění tlakovou vodou, mechanické dočištění, biocidní ošetření a hydrofilní konsolidace na bázi organokřemičitanů, domodelování tvarů, tmelení, doplnění spárování, případná injektáž drobných trhlin) dle restaurátorské dokumentace, včetně restaurátorské zprávy</t>
  </si>
  <si>
    <t>914365128</t>
  </si>
  <si>
    <t>5.13 Restaurátorské práce</t>
  </si>
  <si>
    <t>E.1.01 Restaurování pískovcových prvků na fasádách</t>
  </si>
  <si>
    <t>D.1.1.2.7 Pohled od východu- návrh</t>
  </si>
  <si>
    <t>29</t>
  </si>
  <si>
    <t>65_1_KA/12</t>
  </si>
  <si>
    <t>Restaurátorská oprava portálu vchodových dveří (předzpěvnění ploch, šetrné očištění tlakovou vodou, mechanické dočištění, biocidní ošetření a hydrofilní konsolidace na bázi organokřemičitanů, domodelování tvarů, tmelení, doplnění spárování, případná injektáž drobných trhlin) dle restaurátorské dokumentace, včetně restaurátorské zprávy</t>
  </si>
  <si>
    <t>kus</t>
  </si>
  <si>
    <t>1632896489</t>
  </si>
  <si>
    <t>D.1.1.2.13 Výrobky PSV</t>
  </si>
  <si>
    <t>"KA/12" 5</t>
  </si>
  <si>
    <t>30</t>
  </si>
  <si>
    <t>65_1_KA/13</t>
  </si>
  <si>
    <t>Restaurátorská oprava profilované římsy v opěrném pilíři (předzpěvnění ploch, šetrné očištění tlakovou vodou, mechanické dočištění, biocidní ošetření a hydrofilní konsolidace na bázi organokřemičitanů, domodelování tvarů, tmelení, doplnění spárování, případná injektáž drobných trhlin) dle restaurátorské dokumentace, včetně restaurátorské zprávy</t>
  </si>
  <si>
    <t>1979684362</t>
  </si>
  <si>
    <t>"KA/13" 11</t>
  </si>
  <si>
    <t>31</t>
  </si>
  <si>
    <t>65_1_KA/14</t>
  </si>
  <si>
    <t>Restaurátorská oprava vyrovnávacího schodišťového stupně (předzpěvnění ploch, šetrné očištění tlakovou vodou, mechanické dočištění, biocidní ošetření a hydrofilní konsolidace na bázi organokřemičitanů, domodelování tvarů, tmelení, doplnění spárování, případná injektáž drobných trhlin) dle restaurátorské dokumentace, včetně restaurátorské zprávy</t>
  </si>
  <si>
    <t>-1761450826</t>
  </si>
  <si>
    <t>"KA/14" 2</t>
  </si>
  <si>
    <t>65_2</t>
  </si>
  <si>
    <t>Restaurování kříže na jižní předsíni</t>
  </si>
  <si>
    <t>32</t>
  </si>
  <si>
    <t>65_2a</t>
  </si>
  <si>
    <t>Demontáž původního kříže na jižní fasádě</t>
  </si>
  <si>
    <t>-2027316908</t>
  </si>
  <si>
    <t>E.1.02 Restaurování kříže na jižní předsíni</t>
  </si>
  <si>
    <t>"ZA/1" 1</t>
  </si>
  <si>
    <t>33</t>
  </si>
  <si>
    <t>65_2b</t>
  </si>
  <si>
    <t>Výroba nového kovaného kříže na jižní fasádě dle historické předlohy vrcholového kříže na sanktusníku</t>
  </si>
  <si>
    <t>2064488756</t>
  </si>
  <si>
    <t>34</t>
  </si>
  <si>
    <t>65_2c</t>
  </si>
  <si>
    <t>Povrchová úprava kříže na jižní fasádě</t>
  </si>
  <si>
    <t>1837491459</t>
  </si>
  <si>
    <t>35</t>
  </si>
  <si>
    <t>65_2d</t>
  </si>
  <si>
    <t>Montáž kříže na jižní fasádě</t>
  </si>
  <si>
    <t>1864310936</t>
  </si>
  <si>
    <t>65_3</t>
  </si>
  <si>
    <t>Restaurování plechové siluety sv. Václava</t>
  </si>
  <si>
    <t>36</t>
  </si>
  <si>
    <t>65_3a</t>
  </si>
  <si>
    <t>Demontáž plechové siluety sv. Václava</t>
  </si>
  <si>
    <t>1382487575</t>
  </si>
  <si>
    <t>E.1.03 Restaurování plechové siluety sv. Václava</t>
  </si>
  <si>
    <t>"ZA/2" 1</t>
  </si>
  <si>
    <t>37</t>
  </si>
  <si>
    <t>65_3b</t>
  </si>
  <si>
    <t>Stratigrafický rozbor plechové siluety sv. Václava</t>
  </si>
  <si>
    <t>867096683</t>
  </si>
  <si>
    <t>38</t>
  </si>
  <si>
    <t>65_3c</t>
  </si>
  <si>
    <t>-1534064036</t>
  </si>
  <si>
    <t>39</t>
  </si>
  <si>
    <t>65_3d</t>
  </si>
  <si>
    <t>Povrchová úprava plechové siluety sv. Václava</t>
  </si>
  <si>
    <t>1553410928</t>
  </si>
  <si>
    <t>40</t>
  </si>
  <si>
    <t>65_3e</t>
  </si>
  <si>
    <t>Montáž plechové siluety sv. Václava</t>
  </si>
  <si>
    <t>-816640898</t>
  </si>
  <si>
    <t>41</t>
  </si>
  <si>
    <t>65_3f</t>
  </si>
  <si>
    <t>Restaurátorská zpráva</t>
  </si>
  <si>
    <t>104946100</t>
  </si>
  <si>
    <t>65_4</t>
  </si>
  <si>
    <t>Restaurování sochy Panny Marie s Ježíškem</t>
  </si>
  <si>
    <t>42</t>
  </si>
  <si>
    <t>65_4a</t>
  </si>
  <si>
    <t>Cena materiálu restaurátorských prací - restaurování Panny Marie s Ježíškem</t>
  </si>
  <si>
    <t>kpl</t>
  </si>
  <si>
    <t>1450667514</t>
  </si>
  <si>
    <t>P</t>
  </si>
  <si>
    <t xml:space="preserve">Poznámka k položce:_x000D_
1.	Demontáž kovových částí_x000D_
2.	Zajištění zbytků barevné polychromie sochy Panny Marie s Ježíškem_x000D_
3.	Dlouhodobé čištění vodou_x000D_
4.	Mechanické a chemické čištění_x000D_
5.	Odsekání nepůvodních vysprávek_x000D_
6.	Odsekání nevyhovujících betonových výplní _x000D_
7.	Vyrovnání kamenných stupňů_x000D_
8.	Zpevnění materiálu (konzervace)_x000D_
9.	Injektáž trhlin_x000D_
10.	Plastická retuš, domodelování chybějících částí_x000D_
11.	Barevné sjednocení a pojednání písma _x000D_
12.	Rekonstrukce chybějících listů kovového atributu_x000D_
13.	Celková oprava kovového atributu včetně nového zlacené koruny_x000D_
14.	Oprava spodních stupňů a jejich zajištění nerezovými kramlemi_x000D_
15.	Zpětné osazení kovové části_x000D_
16.	Závěrečná povrchová úprava - hydrofobizace_x000D_
17.	Vyhotovení zprávy _x000D_
</t>
  </si>
  <si>
    <t>E.1.04 Restaurování sochy Panny Marie s Ježíškem</t>
  </si>
  <si>
    <t>D.1.1.2.07 Pohled od východu - návrh</t>
  </si>
  <si>
    <t>"KA8, KA9" 1</t>
  </si>
  <si>
    <t>43</t>
  </si>
  <si>
    <t>65_4b</t>
  </si>
  <si>
    <t>Cena materiálu čištění kamene- restaurování Panny Marie s Ježíškem</t>
  </si>
  <si>
    <t>-1307309593</t>
  </si>
  <si>
    <t>44</t>
  </si>
  <si>
    <t>65_4c</t>
  </si>
  <si>
    <t>Práce na provedení restaurátorských úkonů - restaurování Panny Marie s ježíškem</t>
  </si>
  <si>
    <t>-1408562563</t>
  </si>
  <si>
    <t>45</t>
  </si>
  <si>
    <t>65_4d</t>
  </si>
  <si>
    <t>Technické zajištění (lešení)</t>
  </si>
  <si>
    <t>-41094624</t>
  </si>
  <si>
    <t>46</t>
  </si>
  <si>
    <t>65_4e</t>
  </si>
  <si>
    <t>Celková oprava kovové části</t>
  </si>
  <si>
    <t>-1900490148</t>
  </si>
  <si>
    <t>47</t>
  </si>
  <si>
    <t>65_4f</t>
  </si>
  <si>
    <t>Provedení nového zlacení</t>
  </si>
  <si>
    <t>1611433628</t>
  </si>
  <si>
    <t>48</t>
  </si>
  <si>
    <t>65_4g</t>
  </si>
  <si>
    <t>1034113932</t>
  </si>
  <si>
    <t>65_5</t>
  </si>
  <si>
    <t>Restaurování štukového reliéfu na severní stěně kostela sv. Voršily</t>
  </si>
  <si>
    <t>49</t>
  </si>
  <si>
    <t>65_5a</t>
  </si>
  <si>
    <t>Restaurátorský destruktivní průzkum - vzorek</t>
  </si>
  <si>
    <t>1640607143</t>
  </si>
  <si>
    <t>E.1.05 Restaurování štukového reliéfu</t>
  </si>
  <si>
    <t>"ST" 2</t>
  </si>
  <si>
    <t>50</t>
  </si>
  <si>
    <t>65_5b</t>
  </si>
  <si>
    <t>Upevnění uvolněných partií barevné vrstvy</t>
  </si>
  <si>
    <t>1664122810</t>
  </si>
  <si>
    <t>"ST" 1</t>
  </si>
  <si>
    <t>51</t>
  </si>
  <si>
    <t>65_5c</t>
  </si>
  <si>
    <t>Mechanické sejmutí druhotných nátěrů</t>
  </si>
  <si>
    <t>-378989094</t>
  </si>
  <si>
    <t>52</t>
  </si>
  <si>
    <t>65_5d</t>
  </si>
  <si>
    <t>Konsolidace degradované omítkové hmoty</t>
  </si>
  <si>
    <t>1198000846</t>
  </si>
  <si>
    <t>53</t>
  </si>
  <si>
    <t>65_5e</t>
  </si>
  <si>
    <t>Injektáž</t>
  </si>
  <si>
    <t>-418403573</t>
  </si>
  <si>
    <t>54</t>
  </si>
  <si>
    <t>65_5f</t>
  </si>
  <si>
    <t>Tmelení defektů a domodelování</t>
  </si>
  <si>
    <t>-858168760</t>
  </si>
  <si>
    <t>55</t>
  </si>
  <si>
    <t>65_5g</t>
  </si>
  <si>
    <t>Scelující retuš</t>
  </si>
  <si>
    <t>1741781252</t>
  </si>
  <si>
    <t>56</t>
  </si>
  <si>
    <t>65_5h</t>
  </si>
  <si>
    <t>Ochranná závěrečná fixáž</t>
  </si>
  <si>
    <t>-1812084427</t>
  </si>
  <si>
    <t>57</t>
  </si>
  <si>
    <t>65_5i</t>
  </si>
  <si>
    <t>-656918811</t>
  </si>
  <si>
    <t>"ST" 3</t>
  </si>
  <si>
    <t>65_6</t>
  </si>
  <si>
    <t>Restaurování vchodových dveří do jižní předsíně</t>
  </si>
  <si>
    <t>58</t>
  </si>
  <si>
    <t>65_6a</t>
  </si>
  <si>
    <t>Demontáž stávajících dveří, náhradní zabezpečení vchodu (výroba náhradního zabezpečení, dovoz, montáž, demontáž, 4 ks pásové panty, zástrče, FAB a protiplech, OSB desky)</t>
  </si>
  <si>
    <t>815162881</t>
  </si>
  <si>
    <t>5.14.3 Truhlářské práce</t>
  </si>
  <si>
    <t>E.1.06 Restaurování vchodových dveří do jižní předsíně</t>
  </si>
  <si>
    <t>"TR/4" 1</t>
  </si>
  <si>
    <t>59</t>
  </si>
  <si>
    <t>65_6b</t>
  </si>
  <si>
    <t>Sejmutí původní povrchové úpravy vchodových dveří opálením horkovzdušnou pistolí včetně chemického dočištění</t>
  </si>
  <si>
    <t>-1589272039</t>
  </si>
  <si>
    <t>65_6c</t>
  </si>
  <si>
    <t>Náhrada zničených dřevěných částí dveří včetně opravy poškození</t>
  </si>
  <si>
    <t>-755912386</t>
  </si>
  <si>
    <t>61</t>
  </si>
  <si>
    <t>65_6d</t>
  </si>
  <si>
    <t>Ošetření dveří prostředkem proti dřevokazným houbám, plísním a dřevokaznému hmyzu</t>
  </si>
  <si>
    <t>1423642523</t>
  </si>
  <si>
    <t>62</t>
  </si>
  <si>
    <t>65_6e</t>
  </si>
  <si>
    <t>Nová povrchová úprava dveří včetně broušení, tmelení a retuší, barevnost dle provedeného průzkumu</t>
  </si>
  <si>
    <t>-853516644</t>
  </si>
  <si>
    <t>63</t>
  </si>
  <si>
    <t>65_6f</t>
  </si>
  <si>
    <t>Kování dveří - sejmutí kování, odstranění barevných vrstev, repase zámku s protikusem, 4 kusů pantů pásový, 2 kusy zástrčí, 2x klíč, kliky štítky nová povrchová úprava</t>
  </si>
  <si>
    <t>59802388</t>
  </si>
  <si>
    <t>64</t>
  </si>
  <si>
    <t>65_6g</t>
  </si>
  <si>
    <t>Zpětná montáž restaurování dveří, zprovoznění, vyzkoušení, uklid, účast na KD</t>
  </si>
  <si>
    <t>-752695630</t>
  </si>
  <si>
    <t>65_6h</t>
  </si>
  <si>
    <t>Restaurátorská zpráva - dřevo i kov (dvě paré tisk + CD)</t>
  </si>
  <si>
    <t>-1178016493</t>
  </si>
  <si>
    <t>65_7</t>
  </si>
  <si>
    <t>Restaurování vitráží</t>
  </si>
  <si>
    <t>65_7_VIT1</t>
  </si>
  <si>
    <t>Restaurování stávající vitrážové výplně s figurální a ornamentální výzdobou - VIT1</t>
  </si>
  <si>
    <t>66</t>
  </si>
  <si>
    <t>Provizorní zakrytí otvoru včetně jeho odstranění</t>
  </si>
  <si>
    <t>1642069485</t>
  </si>
  <si>
    <t>E.1.07 Restaurování vitráží</t>
  </si>
  <si>
    <t>"VIT1" 6,3</t>
  </si>
  <si>
    <t>67</t>
  </si>
  <si>
    <t>65_7_VIT1a</t>
  </si>
  <si>
    <t>Restaurování malované vitráže s postavou sv. Anežky, včetně demontáže, přepravy a zpětné montáže</t>
  </si>
  <si>
    <t>1467102439</t>
  </si>
  <si>
    <t>"VIT1" 5,07</t>
  </si>
  <si>
    <t>68</t>
  </si>
  <si>
    <t>65_7_VIT1b</t>
  </si>
  <si>
    <t>Výroba nových zajišťovacích lišt</t>
  </si>
  <si>
    <t>1219727584</t>
  </si>
  <si>
    <t>"VIT1" 5</t>
  </si>
  <si>
    <t>69</t>
  </si>
  <si>
    <t>65_7_VIT1c</t>
  </si>
  <si>
    <t>Odstranění starých rzí zničených nosných trnů na kovových předělech oken, výroba a osazení nových</t>
  </si>
  <si>
    <t>857453345</t>
  </si>
  <si>
    <t>"VIT1" 30</t>
  </si>
  <si>
    <t>70</t>
  </si>
  <si>
    <t>65_7_VIT1d</t>
  </si>
  <si>
    <t>Oprava větračky (spodní výplň)</t>
  </si>
  <si>
    <t>210871809</t>
  </si>
  <si>
    <t>"VIT1" 1</t>
  </si>
  <si>
    <t>71</t>
  </si>
  <si>
    <t>65_7_VIT1e</t>
  </si>
  <si>
    <t>Výroba, osazení a zednické zapravení okapnice pod vitráží. Materiál titanzinek.</t>
  </si>
  <si>
    <t>-414647836</t>
  </si>
  <si>
    <t>72</t>
  </si>
  <si>
    <t>65_7_VIT1f</t>
  </si>
  <si>
    <t>Zednické zapravení vitráže (exteriér + interiér)</t>
  </si>
  <si>
    <t>-404748954</t>
  </si>
  <si>
    <t>73</t>
  </si>
  <si>
    <t>65_7_VIT1g</t>
  </si>
  <si>
    <t>Odstranění staré ochranné sítě, zaměření, výroba a osazení nové ochranné sítě z nerezu</t>
  </si>
  <si>
    <t>1003633798</t>
  </si>
  <si>
    <t>74</t>
  </si>
  <si>
    <t>65_7_VIT1h</t>
  </si>
  <si>
    <t>-865061337</t>
  </si>
  <si>
    <t>65_7_VIT2</t>
  </si>
  <si>
    <t>Restaurování stávající vitrážové výplně s figurální a ornamentální výzdobou - VIT2</t>
  </si>
  <si>
    <t>75</t>
  </si>
  <si>
    <t>-414877781</t>
  </si>
  <si>
    <t>"VIT2" 6,3</t>
  </si>
  <si>
    <t>76</t>
  </si>
  <si>
    <t>65_7_VIT2a</t>
  </si>
  <si>
    <t>Restaurování malované vitráže s postavou sv. Antonína, včetně demontáže, přepravy a zpětné montáže</t>
  </si>
  <si>
    <t>-202030232</t>
  </si>
  <si>
    <t>"VIT2" 5,07</t>
  </si>
  <si>
    <t>77</t>
  </si>
  <si>
    <t>65_7_VIT2b</t>
  </si>
  <si>
    <t>-82676650</t>
  </si>
  <si>
    <t>"VIT2" 4</t>
  </si>
  <si>
    <t>78</t>
  </si>
  <si>
    <t>65_7_VIT2c</t>
  </si>
  <si>
    <t>1042311870</t>
  </si>
  <si>
    <t>"VIT2" 24</t>
  </si>
  <si>
    <t>79</t>
  </si>
  <si>
    <t>65_7_VIT2e</t>
  </si>
  <si>
    <t>1438770972</t>
  </si>
  <si>
    <t>"VIT2" 1</t>
  </si>
  <si>
    <t>80</t>
  </si>
  <si>
    <t>65_7_VIT2f</t>
  </si>
  <si>
    <t>1084578336</t>
  </si>
  <si>
    <t>81</t>
  </si>
  <si>
    <t>65_7_VIT2g</t>
  </si>
  <si>
    <t>789633924</t>
  </si>
  <si>
    <t>82</t>
  </si>
  <si>
    <t>65_7_VIT2h</t>
  </si>
  <si>
    <t>-1711144165</t>
  </si>
  <si>
    <t>65_7_VIT3</t>
  </si>
  <si>
    <t>Restaurování stávající vitrážové výplně s figurální a ornamentální výzdobou - VIT3</t>
  </si>
  <si>
    <t>83</t>
  </si>
  <si>
    <t>-1223168691</t>
  </si>
  <si>
    <t>"VIT3" 6,2</t>
  </si>
  <si>
    <t>84</t>
  </si>
  <si>
    <t>65_7_VIT3a</t>
  </si>
  <si>
    <t>Restaurování malované vitráže s postavou neznámého světce, včetně demontáže, přepravy a zpětné montáže</t>
  </si>
  <si>
    <t>1310672286</t>
  </si>
  <si>
    <t>"VIT3" 4,85</t>
  </si>
  <si>
    <t>85</t>
  </si>
  <si>
    <t>65_7_VIT3b</t>
  </si>
  <si>
    <t>-1869547736</t>
  </si>
  <si>
    <t>"VIT3" 4</t>
  </si>
  <si>
    <t>86</t>
  </si>
  <si>
    <t>65_7_VIT3c</t>
  </si>
  <si>
    <t>1744997502</t>
  </si>
  <si>
    <t>"VIT3" 24</t>
  </si>
  <si>
    <t>87</t>
  </si>
  <si>
    <t>65_7_VIT3e</t>
  </si>
  <si>
    <t>1012391910</t>
  </si>
  <si>
    <t>"VIT3" 1</t>
  </si>
  <si>
    <t>88</t>
  </si>
  <si>
    <t>65_7_VIT3f</t>
  </si>
  <si>
    <t>1613812526</t>
  </si>
  <si>
    <t>89</t>
  </si>
  <si>
    <t>65_7_VIT3g</t>
  </si>
  <si>
    <t>-622171153</t>
  </si>
  <si>
    <t>90</t>
  </si>
  <si>
    <t>65_7_VIT3h</t>
  </si>
  <si>
    <t>594014870</t>
  </si>
  <si>
    <t>65_7_VIT4</t>
  </si>
  <si>
    <t>Restaurování stávající vitrážové výplně s figurální a ornamentální výzdobou - VIT4</t>
  </si>
  <si>
    <t>91</t>
  </si>
  <si>
    <t>-162478542</t>
  </si>
  <si>
    <t>"VIT4" 6,4</t>
  </si>
  <si>
    <t>92</t>
  </si>
  <si>
    <t>65_7_VIT4a</t>
  </si>
  <si>
    <t>Restaurování malované vitráže s postavami sv. Františky a sv. Františka, včetně demontáže, přepravy a zpětné montáže</t>
  </si>
  <si>
    <t>477072192</t>
  </si>
  <si>
    <t>"VIT4" 5,15</t>
  </si>
  <si>
    <t>93</t>
  </si>
  <si>
    <t>65_7_VIT4b</t>
  </si>
  <si>
    <t>1650808688</t>
  </si>
  <si>
    <t>"VIT4" 4</t>
  </si>
  <si>
    <t>94</t>
  </si>
  <si>
    <t>65_7_VIT4c</t>
  </si>
  <si>
    <t>1635611315</t>
  </si>
  <si>
    <t>"VIT4" 24</t>
  </si>
  <si>
    <t>95</t>
  </si>
  <si>
    <t>65_7_VIT4e</t>
  </si>
  <si>
    <t>1595407265</t>
  </si>
  <si>
    <t>"VIT4" 1</t>
  </si>
  <si>
    <t>96</t>
  </si>
  <si>
    <t>65_7_VIT4f</t>
  </si>
  <si>
    <t>-565919856</t>
  </si>
  <si>
    <t>97</t>
  </si>
  <si>
    <t>65_7_VIT4g</t>
  </si>
  <si>
    <t>-2028027547</t>
  </si>
  <si>
    <t>98</t>
  </si>
  <si>
    <t>65_7_VIT4h</t>
  </si>
  <si>
    <t>1669190174</t>
  </si>
  <si>
    <t>65_7_VIT5</t>
  </si>
  <si>
    <t>Restaurování stávající vitrážové výplně s figurální a ornamentální výzdobou - VIT5</t>
  </si>
  <si>
    <t>99</t>
  </si>
  <si>
    <t>-504271716</t>
  </si>
  <si>
    <t>"VIT5" 6,4</t>
  </si>
  <si>
    <t>100</t>
  </si>
  <si>
    <t>65_7_VIT5a</t>
  </si>
  <si>
    <t>Restaurování malované vitráže s postavami sv. Barbory a sv. Václava, včetně demontáže, přepravy a zpětné montáže</t>
  </si>
  <si>
    <t>-1707744526</t>
  </si>
  <si>
    <t>"VIT5" 5,15</t>
  </si>
  <si>
    <t>101</t>
  </si>
  <si>
    <t>65_7_VIT5b</t>
  </si>
  <si>
    <t>1011334463</t>
  </si>
  <si>
    <t>"VIT5" 4</t>
  </si>
  <si>
    <t>102</t>
  </si>
  <si>
    <t>65_7_VIT5c</t>
  </si>
  <si>
    <t>903071973</t>
  </si>
  <si>
    <t>"VIT5" 24</t>
  </si>
  <si>
    <t>103</t>
  </si>
  <si>
    <t>65_7_VIT5e</t>
  </si>
  <si>
    <t>1041098000</t>
  </si>
  <si>
    <t>"VIT5" 1</t>
  </si>
  <si>
    <t>104</t>
  </si>
  <si>
    <t>65_7_VIT5f</t>
  </si>
  <si>
    <t>1151954951</t>
  </si>
  <si>
    <t>105</t>
  </si>
  <si>
    <t>65_7_VIT5g</t>
  </si>
  <si>
    <t>-1134867400</t>
  </si>
  <si>
    <t>106</t>
  </si>
  <si>
    <t>65_7_VIT5h</t>
  </si>
  <si>
    <t>-1640879465</t>
  </si>
  <si>
    <t>65_7_VIT6</t>
  </si>
  <si>
    <t>Restaurování stávající vitrážové výplně s figurální a ornamentální výzdobou - VIT6</t>
  </si>
  <si>
    <t>107</t>
  </si>
  <si>
    <t>372543340</t>
  </si>
  <si>
    <t>"VIT6" 1,7</t>
  </si>
  <si>
    <t>108</t>
  </si>
  <si>
    <t>65_7_VIT6a</t>
  </si>
  <si>
    <t>Restaurování malované vitráže s kulatým emblémem v němž je malba sv. Cyrila, včetně demontáže, přepravy a zpětné montáže</t>
  </si>
  <si>
    <t>1594717818</t>
  </si>
  <si>
    <t>"VIT6" 1,2</t>
  </si>
  <si>
    <t>109</t>
  </si>
  <si>
    <t>65_7_VIT6e</t>
  </si>
  <si>
    <t>Výroba, osazení a zednické zapravení okapnice pod vitráží. Okapnice bude řešena jenom jako odpařovač bez odtoku. Materiál titanzinek.</t>
  </si>
  <si>
    <t>207875537</t>
  </si>
  <si>
    <t>"VIT6" 1</t>
  </si>
  <si>
    <t>110</t>
  </si>
  <si>
    <t>65_7_VIT6f</t>
  </si>
  <si>
    <t>-1238431546</t>
  </si>
  <si>
    <t>111</t>
  </si>
  <si>
    <t>65_7_VIT6g</t>
  </si>
  <si>
    <t>877532104</t>
  </si>
  <si>
    <t>112</t>
  </si>
  <si>
    <t>65_7_VIT6h</t>
  </si>
  <si>
    <t>1790832927</t>
  </si>
  <si>
    <t>65_7_VIT9</t>
  </si>
  <si>
    <t>Restaurování stávající vitrážové výplně s figurální a ornamentální výzdobou - VIT9</t>
  </si>
  <si>
    <t>113</t>
  </si>
  <si>
    <t>-870210804</t>
  </si>
  <si>
    <t>"VIT9" 1,7</t>
  </si>
  <si>
    <t>114</t>
  </si>
  <si>
    <t>65_7_VIT9a</t>
  </si>
  <si>
    <t>2007262006</t>
  </si>
  <si>
    <t>"VIT9" 1,28</t>
  </si>
  <si>
    <t>115</t>
  </si>
  <si>
    <t>65_7_VIT9e</t>
  </si>
  <si>
    <t>-553733435</t>
  </si>
  <si>
    <t>"VIT9" 1</t>
  </si>
  <si>
    <t>116</t>
  </si>
  <si>
    <t>65_7_VIT9f</t>
  </si>
  <si>
    <t>262252501</t>
  </si>
  <si>
    <t>117</t>
  </si>
  <si>
    <t>65_7_VIT9g</t>
  </si>
  <si>
    <t>771414450</t>
  </si>
  <si>
    <t>118</t>
  </si>
  <si>
    <t>65_7_VIT9h</t>
  </si>
  <si>
    <t>195109346</t>
  </si>
  <si>
    <t>65_7_VIT10</t>
  </si>
  <si>
    <t>Restaurování stávající vitrážové výplně s figurální a ornamentální výzdobou - VIT10</t>
  </si>
  <si>
    <t>119</t>
  </si>
  <si>
    <t>-451391481</t>
  </si>
  <si>
    <t>"VIT10" 6,4</t>
  </si>
  <si>
    <t>120</t>
  </si>
  <si>
    <t>65_7_VIT10a</t>
  </si>
  <si>
    <t>Restaurování malované vitráže s kobercovým ornamentálním rostlinným motivem, včetně demontáže, přepravy a zpětné montáže</t>
  </si>
  <si>
    <t>1183352964</t>
  </si>
  <si>
    <t>"VIT10" 5,15</t>
  </si>
  <si>
    <t>121</t>
  </si>
  <si>
    <t>65_7_VIT10b</t>
  </si>
  <si>
    <t>430125743</t>
  </si>
  <si>
    <t>"VIT10" 4</t>
  </si>
  <si>
    <t>122</t>
  </si>
  <si>
    <t>65_7_VIT10c</t>
  </si>
  <si>
    <t>-795383003</t>
  </si>
  <si>
    <t>"VIT10" 24</t>
  </si>
  <si>
    <t>123</t>
  </si>
  <si>
    <t>65_7_VIT10e</t>
  </si>
  <si>
    <t>430360254</t>
  </si>
  <si>
    <t>"VIT10" 1</t>
  </si>
  <si>
    <t>124</t>
  </si>
  <si>
    <t>65_7_VIT10f</t>
  </si>
  <si>
    <t>-575377658</t>
  </si>
  <si>
    <t>125</t>
  </si>
  <si>
    <t>65_7_VIT10g</t>
  </si>
  <si>
    <t>972802957</t>
  </si>
  <si>
    <t>126</t>
  </si>
  <si>
    <t>65_7_VIT10h</t>
  </si>
  <si>
    <t>-1369619524</t>
  </si>
  <si>
    <t>65_7_VIT11</t>
  </si>
  <si>
    <t>Restaurování stávající vitrážové výplně s figurální a ornamentální výzdobou - VIT11</t>
  </si>
  <si>
    <t>127</t>
  </si>
  <si>
    <t>-603207453</t>
  </si>
  <si>
    <t>"VIT11" 6,4</t>
  </si>
  <si>
    <t>128</t>
  </si>
  <si>
    <t>65_7_VIT11a</t>
  </si>
  <si>
    <t>459610459</t>
  </si>
  <si>
    <t>"VIT11" 5,15</t>
  </si>
  <si>
    <t>129</t>
  </si>
  <si>
    <t>65_7_VIT11b</t>
  </si>
  <si>
    <t>-477460465</t>
  </si>
  <si>
    <t>"VIT11" 4</t>
  </si>
  <si>
    <t>130</t>
  </si>
  <si>
    <t>65_7_VIT11c</t>
  </si>
  <si>
    <t>10812231</t>
  </si>
  <si>
    <t>"VIT11" 24</t>
  </si>
  <si>
    <t>131</t>
  </si>
  <si>
    <t>65_7_VIT11e</t>
  </si>
  <si>
    <t>-1055494659</t>
  </si>
  <si>
    <t>"VIT11" 1</t>
  </si>
  <si>
    <t>132</t>
  </si>
  <si>
    <t>65_7_VIT11f</t>
  </si>
  <si>
    <t>-124617413</t>
  </si>
  <si>
    <t>133</t>
  </si>
  <si>
    <t>65_7_VIT11g</t>
  </si>
  <si>
    <t>640015336</t>
  </si>
  <si>
    <t>134</t>
  </si>
  <si>
    <t>65_7_VIT11h</t>
  </si>
  <si>
    <t>1330506431</t>
  </si>
  <si>
    <t>65_7_VIT12</t>
  </si>
  <si>
    <t>Restaurování stávajícího okna v zákristii - VIT12</t>
  </si>
  <si>
    <t>135</t>
  </si>
  <si>
    <t>Restaurování okna v zákristii s původním rámem a zasklené původním ručně vyrobeným sklem. Rozebrání a vysklení křídla, vyčištění skel, napuštění proti dřevokazovému hmyzu, výměna poškozených dílů, vyčištění skel, zpevnění dřevní hmoty rámu, zpětné osazení základního rámu, zasklení, sestavení a osazení původního křídla do základního rámu, včetně demontáže, přepravy a zpětné montáže</t>
  </si>
  <si>
    <t>-1888973412</t>
  </si>
  <si>
    <t>"VIT12" 1</t>
  </si>
  <si>
    <t>136</t>
  </si>
  <si>
    <t>65_7_VIT12h</t>
  </si>
  <si>
    <t>-826451449</t>
  </si>
  <si>
    <t>Ostatní konstrukce a práce, bourání</t>
  </si>
  <si>
    <t>137</t>
  </si>
  <si>
    <t>941311112</t>
  </si>
  <si>
    <t>Montáž lešení řadového modulového lehkého pracovního s podlahami s provozním zatížením tř. 3 do 200 kg/m2 šířky tř. SW06 od 0,6 do 0,9 m, výšky přes 10 do 25 m</t>
  </si>
  <si>
    <t>1574360345</t>
  </si>
  <si>
    <t>https://podminky.urs.cz/item/CS_URS_2022_02/941311112</t>
  </si>
  <si>
    <t>5.2. Lešení</t>
  </si>
  <si>
    <t>33,6*9,3</t>
  </si>
  <si>
    <t>(7,5+6,5)*5,8</t>
  </si>
  <si>
    <t>(2+3,2+3+2+3,6+3+2+3,2+3+2+2,8)*10</t>
  </si>
  <si>
    <t>(5,5+5)*5,3</t>
  </si>
  <si>
    <t>32*10</t>
  </si>
  <si>
    <t>5,5*2*3,7+5,3*6,4</t>
  </si>
  <si>
    <t>"lešení nad jižní předsíní" 5*6,5</t>
  </si>
  <si>
    <t>"JV přístavek" 5*10,5</t>
  </si>
  <si>
    <t>"SV přístavek" 6,5*10,5</t>
  </si>
  <si>
    <t>"Přesbytář" 8,5*10</t>
  </si>
  <si>
    <t>138</t>
  </si>
  <si>
    <t>941311211</t>
  </si>
  <si>
    <t>Montáž lešení řadového modulového lehkého pracovního s podlahami s provozním zatížením tř. 3 do 200 kg/m2 Příplatek za první a každý další den použití lešení k ceně -1111 nebo -1112</t>
  </si>
  <si>
    <t>-45026987</t>
  </si>
  <si>
    <t>https://podminky.urs.cz/item/CS_URS_2022_02/941311211</t>
  </si>
  <si>
    <t>1380,2*300 'Přepočtené koeficientem množství</t>
  </si>
  <si>
    <t>139</t>
  </si>
  <si>
    <t>941311812</t>
  </si>
  <si>
    <t>Demontáž lešení řadového modulového lehkého pracovního s podlahami s provozním zatížením tř. 3 do 200 kg/m2 šířky SW06 od 0,6 do 0,9 m, výšky přes 10 do 25 m</t>
  </si>
  <si>
    <t>1468435694</t>
  </si>
  <si>
    <t>https://podminky.urs.cz/item/CS_URS_2022_02/941311812</t>
  </si>
  <si>
    <t>140</t>
  </si>
  <si>
    <t>943211111</t>
  </si>
  <si>
    <t>Montáž lešení prostorového rámového lehkého pracovního s podlahami s provozním zatížením tř. 3 do 200 kg/m2, výšky do 10 m</t>
  </si>
  <si>
    <t>1926279281</t>
  </si>
  <si>
    <t>https://podminky.urs.cz/item/CS_URS_2022_02/943211111</t>
  </si>
  <si>
    <t>pomocné lešení v interiéru schodiště</t>
  </si>
  <si>
    <t>3*6</t>
  </si>
  <si>
    <t>141</t>
  </si>
  <si>
    <t>943211211</t>
  </si>
  <si>
    <t>Montáž lešení prostorového rámového lehkého pracovního s podlahami Příplatek za první a každý další den použití lešení k ceně -1111</t>
  </si>
  <si>
    <t>1483622319</t>
  </si>
  <si>
    <t>https://podminky.urs.cz/item/CS_URS_2022_02/943211211</t>
  </si>
  <si>
    <t xml:space="preserve">pomocné lešení v interiéru </t>
  </si>
  <si>
    <t>18*30 'Přepočtené koeficientem množství</t>
  </si>
  <si>
    <t>142</t>
  </si>
  <si>
    <t>943211811</t>
  </si>
  <si>
    <t>Demontáž lešení prostorového rámového lehkého pracovního s podlahami s provozním zatížením tř. 3 do 200 kg/m2, výšky do 10 m</t>
  </si>
  <si>
    <t>320921506</t>
  </si>
  <si>
    <t>https://podminky.urs.cz/item/CS_URS_2022_02/943211811</t>
  </si>
  <si>
    <t>143</t>
  </si>
  <si>
    <t>943381020R</t>
  </si>
  <si>
    <t>Montáž stavebního vrátku</t>
  </si>
  <si>
    <t>-743137784</t>
  </si>
  <si>
    <t>uvažováno 3 etapy</t>
  </si>
  <si>
    <t>1*3</t>
  </si>
  <si>
    <t>144</t>
  </si>
  <si>
    <t>943381040R</t>
  </si>
  <si>
    <t>Pronájem stavebního vrátku</t>
  </si>
  <si>
    <t>měsíc</t>
  </si>
  <si>
    <t>-1156695254</t>
  </si>
  <si>
    <t>10*3</t>
  </si>
  <si>
    <t>145</t>
  </si>
  <si>
    <t>943381060R</t>
  </si>
  <si>
    <t>Demontáž stavebního vrátku</t>
  </si>
  <si>
    <t>5995301</t>
  </si>
  <si>
    <t>146</t>
  </si>
  <si>
    <t>943381080R</t>
  </si>
  <si>
    <t>Doprava vrátku, revize a zaškolení</t>
  </si>
  <si>
    <t>1103954805</t>
  </si>
  <si>
    <t>147</t>
  </si>
  <si>
    <t>944111111</t>
  </si>
  <si>
    <t>Montáž ochranného zábradlí trubkového na vnějších volných stranách objektů odkloněného od svislice do 15°</t>
  </si>
  <si>
    <t>1760522207</t>
  </si>
  <si>
    <t>https://podminky.urs.cz/item/CS_URS_2022_02/944111111</t>
  </si>
  <si>
    <t>103*3</t>
  </si>
  <si>
    <t>148</t>
  </si>
  <si>
    <t>944111211</t>
  </si>
  <si>
    <t>Montáž ochranného zábradlí trubkového Příplatek za první a každý další den použití zábradlí k ceně -1111</t>
  </si>
  <si>
    <t>-1346304181</t>
  </si>
  <si>
    <t>https://podminky.urs.cz/item/CS_URS_2022_02/944111211</t>
  </si>
  <si>
    <t>309*300 'Přepočtené koeficientem množství</t>
  </si>
  <si>
    <t>149</t>
  </si>
  <si>
    <t>944111811</t>
  </si>
  <si>
    <t>Demontáž ochranného zábradlí trubkového na vnějších volných stranách objektů odkloněného od svislice do 15°</t>
  </si>
  <si>
    <t>2006461436</t>
  </si>
  <si>
    <t>https://podminky.urs.cz/item/CS_URS_2022_02/944111811</t>
  </si>
  <si>
    <t>150</t>
  </si>
  <si>
    <t>944611111R</t>
  </si>
  <si>
    <t>Montáž ochranné sítě zavěšené na konstrukci lešení z textilie z umělých vláken (použít sítě v bílé barvě)</t>
  </si>
  <si>
    <t>1373104962</t>
  </si>
  <si>
    <t>151</t>
  </si>
  <si>
    <t>944611211R</t>
  </si>
  <si>
    <t>Montáž ochranné sítě Příplatek za první a každý další den použití plachty k ceně -1111R (použít sítě v bílé barvě)</t>
  </si>
  <si>
    <t>-1454100272</t>
  </si>
  <si>
    <t>1037</t>
  </si>
  <si>
    <t>1037*300 'Přepočtené koeficientem množství</t>
  </si>
  <si>
    <t>152</t>
  </si>
  <si>
    <t>944611811R</t>
  </si>
  <si>
    <t>Demontáž ochranné sítě zavěšené na konstrukci lešení z textilie z umělých vláken (použít sítě v bílé barvě)</t>
  </si>
  <si>
    <t>-614821809</t>
  </si>
  <si>
    <t>153</t>
  </si>
  <si>
    <t>944711114</t>
  </si>
  <si>
    <t>Montáž záchytné stříšky zřizované současně s lehkým nebo těžkým lešením, šířky přes 2,5 m</t>
  </si>
  <si>
    <t>916180340</t>
  </si>
  <si>
    <t>https://podminky.urs.cz/item/CS_URS_2022_02/944711114</t>
  </si>
  <si>
    <t>154</t>
  </si>
  <si>
    <t>944711214</t>
  </si>
  <si>
    <t>Montáž záchytné stříšky Příplatek za první a každý další den použití záchytné stříšky k ceně -1114</t>
  </si>
  <si>
    <t>-1395506842</t>
  </si>
  <si>
    <t>https://podminky.urs.cz/item/CS_URS_2022_02/944711214</t>
  </si>
  <si>
    <t>155</t>
  </si>
  <si>
    <t>944711814</t>
  </si>
  <si>
    <t>Demontáž záchytné stříšky zřizované současně s lehkým nebo těžkým lešením, šířky přes 2,5 m</t>
  </si>
  <si>
    <t>-2054896136</t>
  </si>
  <si>
    <t>https://podminky.urs.cz/item/CS_URS_2022_02/944711814</t>
  </si>
  <si>
    <t>156</t>
  </si>
  <si>
    <t>949101112</t>
  </si>
  <si>
    <t>Lešení pomocné pracovní pro objekty pozemních staveb pro zatížení do 150 kg/m2, o výšce lešeňové podlahy přes 1,9 do 3,5 m</t>
  </si>
  <si>
    <t>-162022809</t>
  </si>
  <si>
    <t>https://podminky.urs.cz/item/CS_URS_2022_02/949101112</t>
  </si>
  <si>
    <t>157</t>
  </si>
  <si>
    <t>949101199R</t>
  </si>
  <si>
    <t>Provedení opatření pro stavbu lešení nad úrovní střešního pláště - dle projektové dokumentace (prostupy spolehlivě utěsnit proti zatečení a po dokončení stavby vše uvést do původního stavu</t>
  </si>
  <si>
    <t>-548483677</t>
  </si>
  <si>
    <t>158</t>
  </si>
  <si>
    <t>952901111</t>
  </si>
  <si>
    <t>Vyčištění budov nebo objektů před předáním do užívání budov bytové nebo občanské výstavby, světlé výšky podlaží do 4 m</t>
  </si>
  <si>
    <t>1585042625</t>
  </si>
  <si>
    <t>https://podminky.urs.cz/item/CS_URS_2022_02/952901111</t>
  </si>
  <si>
    <t>159</t>
  </si>
  <si>
    <t>962032651R</t>
  </si>
  <si>
    <t>Snesení stávajícího vyústění bývalého komína na koruně východního štítu</t>
  </si>
  <si>
    <t>-2120163885</t>
  </si>
  <si>
    <t>5.3 Bourací práce</t>
  </si>
  <si>
    <t>D.1.1.2.4 Řez a-A</t>
  </si>
  <si>
    <t>"P2" 1</t>
  </si>
  <si>
    <t>160</t>
  </si>
  <si>
    <t>964061131</t>
  </si>
  <si>
    <t>Uvolnění zhlaví trámu při jeho výměně pro jakoukoliv délku uložení, ze zdiva kamenného nebo smíšeného, o průřezu zhlaví do 0,05 m2</t>
  </si>
  <si>
    <t>-1144992399</t>
  </si>
  <si>
    <t>https://podminky.urs.cz/item/CS_URS_2022_02/964061131</t>
  </si>
  <si>
    <t>"TC1" 5*2</t>
  </si>
  <si>
    <t>"TC2" 1*2</t>
  </si>
  <si>
    <t>161</t>
  </si>
  <si>
    <t>978013191</t>
  </si>
  <si>
    <t>Otlučení vápenných nebo vápenocementových omítek vnitřních ploch stěn s vyškrabáním spar, s očištěním zdiva, v rozsahu přes 50 do 100 %</t>
  </si>
  <si>
    <t>604710785</t>
  </si>
  <si>
    <t>https://podminky.urs.cz/item/CS_URS_2022_02/978013191</t>
  </si>
  <si>
    <t>"201" 21,9*0,3+(0,5+0,63+0,2)*2,75</t>
  </si>
  <si>
    <t>otlučení kompresních omítek</t>
  </si>
  <si>
    <t>162</t>
  </si>
  <si>
    <t>978015391</t>
  </si>
  <si>
    <t>Otlučení vápenných nebo vápenocementových omítek vnějších ploch s vyškrabáním spar a s očištěním zdiva stupně členitosti 1 a 2, v rozsahu přes 80 do 100 %</t>
  </si>
  <si>
    <t>447883118</t>
  </si>
  <si>
    <t>https://podminky.urs.cz/item/CS_URS_2022_02/978015391</t>
  </si>
  <si>
    <t>"východ" 17,5*2</t>
  </si>
  <si>
    <t>"západ" 6,75*2</t>
  </si>
  <si>
    <t>163</t>
  </si>
  <si>
    <t>978036191R</t>
  </si>
  <si>
    <t>Otlučení stávajících omítek v rozsahu 100% novodobých omítek v souvrství, v maximální možné míře zachovat původní zdravé historické omítky na cihelném podkladu</t>
  </si>
  <si>
    <t>1195381580</t>
  </si>
  <si>
    <t>D.1.1.2.8 Pohledy na boky opěrných pilířů - jih</t>
  </si>
  <si>
    <t>D.1.1.2.9 Pohledy na boky opěrných pilířů - sever</t>
  </si>
  <si>
    <t>stávající omítka v hlavních plochách fasád</t>
  </si>
  <si>
    <t>"sever" 109,5+27,5+2,5+14+5,2</t>
  </si>
  <si>
    <t>"sever_opěráky" 6,1*6</t>
  </si>
  <si>
    <t>"jih" 93,5+13,5+11,95+10,7+14,5+2,5</t>
  </si>
  <si>
    <t>"jih_opěráky" 5,7+3,2*2+5,7*3</t>
  </si>
  <si>
    <t>"východ" 30,5*3+19,2+5,5+15,5+14,5+10,5</t>
  </si>
  <si>
    <t>"špalety" (6,1*11+4,1*2+5,6+4,1)*0,5</t>
  </si>
  <si>
    <t>stávající omítka v barevných plochách architektonických prvků</t>
  </si>
  <si>
    <t>"sever" 1,7+2,3+3,8*3*1,5+3,6*4*1,5+1,6</t>
  </si>
  <si>
    <t>"sever_opěráky" 2,5*6</t>
  </si>
  <si>
    <t>"jih" 3,7*5*1,5+3,8*4*1,5+1,4+1</t>
  </si>
  <si>
    <t>"jih_opěráky" 2,5+1,5*2+2,5*3</t>
  </si>
  <si>
    <t>"východ" 3,2*4*1,5+3,8*3*1,5</t>
  </si>
  <si>
    <t>stávající omítka v hlavích plochách východního štítu nad presbytářem</t>
  </si>
  <si>
    <t>"východ" 105,3</t>
  </si>
  <si>
    <t>"západ" 26,6</t>
  </si>
  <si>
    <t>"sever" 13,5</t>
  </si>
  <si>
    <t>"jih" 13,5</t>
  </si>
  <si>
    <t>164</t>
  </si>
  <si>
    <t>985131111</t>
  </si>
  <si>
    <t>Očištění ploch stěn, rubu kleneb a podlah tlakovou vodou</t>
  </si>
  <si>
    <t>-473402720</t>
  </si>
  <si>
    <t>https://podminky.urs.cz/item/CS_URS_2022_02/985131111</t>
  </si>
  <si>
    <t>"P9" 3,3*0,71*2</t>
  </si>
  <si>
    <t>"P9" 5,95*0,4</t>
  </si>
  <si>
    <t>"P10" (12,8+0,8*2+5,4*2+0,7*2)*0,4</t>
  </si>
  <si>
    <t>997</t>
  </si>
  <si>
    <t>Přesun sutě</t>
  </si>
  <si>
    <t>165</t>
  </si>
  <si>
    <t>997013157</t>
  </si>
  <si>
    <t>Vnitrostaveništní doprava suti a vybouraných hmot vodorovně do 50 m svisle s omezením mechanizace pro budovy a haly výšky přes 21 do 24 m</t>
  </si>
  <si>
    <t>t</t>
  </si>
  <si>
    <t>1493054006</t>
  </si>
  <si>
    <t>https://podminky.urs.cz/item/CS_URS_2022_02/997013157</t>
  </si>
  <si>
    <t>166</t>
  </si>
  <si>
    <t>997013311</t>
  </si>
  <si>
    <t>Doprava suti shozem montáž a demontáž shozu výšky do 10 m</t>
  </si>
  <si>
    <t>817146499</t>
  </si>
  <si>
    <t>https://podminky.urs.cz/item/CS_URS_2022_02/997013311</t>
  </si>
  <si>
    <t>167</t>
  </si>
  <si>
    <t>997013321</t>
  </si>
  <si>
    <t>Doprava suti shozem montáž a demontáž shozu výšky Příplatek za první a každý další den použití shozu k ceně -3311</t>
  </si>
  <si>
    <t>1262270731</t>
  </si>
  <si>
    <t>https://podminky.urs.cz/item/CS_URS_2022_02/997013321</t>
  </si>
  <si>
    <t>168</t>
  </si>
  <si>
    <t>997013509</t>
  </si>
  <si>
    <t>Odvoz suti a vybouraných hmot na skládku nebo meziskládku se složením, na vzdálenost Příplatek k ceně za každý další i započatý 1 km přes 1 km</t>
  </si>
  <si>
    <t>-1041217792</t>
  </si>
  <si>
    <t>https://podminky.urs.cz/item/CS_URS_2022_02/997013509</t>
  </si>
  <si>
    <t>115,963*15 'Přepočtené koeficientem množství</t>
  </si>
  <si>
    <t>169</t>
  </si>
  <si>
    <t>997013511</t>
  </si>
  <si>
    <t>Odvoz suti a vybouraných hmot z meziskládky na skládku s naložením a se složením, na vzdálenost do 1 km</t>
  </si>
  <si>
    <t>-1608639644</t>
  </si>
  <si>
    <t>https://podminky.urs.cz/item/CS_URS_2022_02/997013511</t>
  </si>
  <si>
    <t>170</t>
  </si>
  <si>
    <t>997013631</t>
  </si>
  <si>
    <t>Poplatek za uložení stavebního odpadu na skládce (skládkovné) směsného stavebního a demoličního zatříděného do Katalogu odpadů pod kódem 17 09 04</t>
  </si>
  <si>
    <t>-1320126056</t>
  </si>
  <si>
    <t>https://podminky.urs.cz/item/CS_URS_2022_02/997013631</t>
  </si>
  <si>
    <t>998</t>
  </si>
  <si>
    <t>Přesun hmot</t>
  </si>
  <si>
    <t>171</t>
  </si>
  <si>
    <t>998017004</t>
  </si>
  <si>
    <t>Přesun hmot pro budovy občanské výstavby, bydlení, výrobu a služby s omezením mechanizace vodorovná dopravní vzdálenost do 100 m pro budovy s jakoukoliv nosnou konstrukcí výšky přes 24 do 36 m</t>
  </si>
  <si>
    <t>1615865300</t>
  </si>
  <si>
    <t>https://podminky.urs.cz/item/CS_URS_2022_02/998017004</t>
  </si>
  <si>
    <t>PSV</t>
  </si>
  <si>
    <t>Práce a dodávky PSV</t>
  </si>
  <si>
    <t>742</t>
  </si>
  <si>
    <t>Elektroinstalace - slaboproud</t>
  </si>
  <si>
    <t>172</t>
  </si>
  <si>
    <t>742000001R</t>
  </si>
  <si>
    <t>Stávající venkovní zálohovaná siréna systému zabezpečení objektu - vhodně ochránit, případně demontovat, zpětná montáž a revize celého zabezpečovacího systému</t>
  </si>
  <si>
    <t>337740524</t>
  </si>
  <si>
    <t>"P6" 1</t>
  </si>
  <si>
    <t>173</t>
  </si>
  <si>
    <t>998742203</t>
  </si>
  <si>
    <t>Přesun hmot pro slaboproud stanovený procentní sazbou (%) z ceny vodorovná dopravní vzdálenost do 50 m v objektech výšky přes 12 do 24 m</t>
  </si>
  <si>
    <t>%</t>
  </si>
  <si>
    <t>-1737877820</t>
  </si>
  <si>
    <t>https://podminky.urs.cz/item/CS_URS_2022_02/998742203</t>
  </si>
  <si>
    <t>762</t>
  </si>
  <si>
    <t>Konstrukce tesařské</t>
  </si>
  <si>
    <t>174</t>
  </si>
  <si>
    <t>762081150</t>
  </si>
  <si>
    <t>Hoblování hraněného řeziva přímo na staveništi ve staveništní dílně</t>
  </si>
  <si>
    <t>-434536558</t>
  </si>
  <si>
    <t>https://podminky.urs.cz/item/CS_URS_2022_02/762081150</t>
  </si>
  <si>
    <t>175</t>
  </si>
  <si>
    <t>762083121</t>
  </si>
  <si>
    <t>Impregnace řeziva máčením proti dřevokaznému hmyzu, houbám a plísním, třída ohrožení 1 a 2 (dřevo v interiéru)</t>
  </si>
  <si>
    <t>CS ÚRS 2022 01</t>
  </si>
  <si>
    <t>1534322812</t>
  </si>
  <si>
    <t>https://podminky.urs.cz/item/CS_URS_2022_01/762083121</t>
  </si>
  <si>
    <t>176</t>
  </si>
  <si>
    <t>762331811</t>
  </si>
  <si>
    <t>Demontáž vázaných konstrukcí krovů sklonu do 60° z hranolů, hranolků, fošen, průřezové plochy do 120 cm2</t>
  </si>
  <si>
    <t>1066380147</t>
  </si>
  <si>
    <t>https://podminky.urs.cz/item/CS_URS_2022_02/762331811</t>
  </si>
  <si>
    <t>"26" 1,2*2</t>
  </si>
  <si>
    <t>"28" 5,8*2</t>
  </si>
  <si>
    <t>177</t>
  </si>
  <si>
    <t>762331812</t>
  </si>
  <si>
    <t>Demontáž vázaných konstrukcí krovů sklonu do 60° z hranolů, hranolků, fošen, průřezové plochy přes 120 do 224 cm2</t>
  </si>
  <si>
    <t>-1572722112</t>
  </si>
  <si>
    <t>https://podminky.urs.cz/item/CS_URS_2022_02/762331812</t>
  </si>
  <si>
    <t>"13" 7,9*1</t>
  </si>
  <si>
    <t>"14" 5,7*1</t>
  </si>
  <si>
    <t>"15" 4,5*1</t>
  </si>
  <si>
    <t>"16" 3,3*1</t>
  </si>
  <si>
    <t>"17" 2,2*1</t>
  </si>
  <si>
    <t>"18" 1,2*1</t>
  </si>
  <si>
    <t>"19" 1,4*1</t>
  </si>
  <si>
    <t>"20" 2,8*1</t>
  </si>
  <si>
    <t>"21" 4,2*1</t>
  </si>
  <si>
    <t>"22" 5,6*1</t>
  </si>
  <si>
    <t>"23" 6,5*1</t>
  </si>
  <si>
    <t>"24" 2,2*1</t>
  </si>
  <si>
    <t>"25" 2,9*1</t>
  </si>
  <si>
    <t>"27" 1,5*11</t>
  </si>
  <si>
    <t>178</t>
  </si>
  <si>
    <t>762331813</t>
  </si>
  <si>
    <t>Demontáž vázaných konstrukcí krovů sklonu do 60° z hranolů, hranolků, fošen, průřezové plochy přes 224 do 288 cm2</t>
  </si>
  <si>
    <t>2133891365</t>
  </si>
  <si>
    <t>https://podminky.urs.cz/item/CS_URS_2022_02/762331813</t>
  </si>
  <si>
    <t>"5" 5*1</t>
  </si>
  <si>
    <t>"6" 5,4*1</t>
  </si>
  <si>
    <t>"8" 2,4*2</t>
  </si>
  <si>
    <t>"9" 1,2*3</t>
  </si>
  <si>
    <t>"10" 1,5*1</t>
  </si>
  <si>
    <t>"11" 3,4*1</t>
  </si>
  <si>
    <t>"12" 2,2*1</t>
  </si>
  <si>
    <t>179</t>
  </si>
  <si>
    <t>762331814</t>
  </si>
  <si>
    <t>Demontáž vázaných konstrukcí krovů sklonu do 60° z hranolů, hranolků, fošen, průřezové plochy přes 288 do 450 cm2</t>
  </si>
  <si>
    <t>1207311910</t>
  </si>
  <si>
    <t>https://podminky.urs.cz/item/CS_URS_2022_02/762331814</t>
  </si>
  <si>
    <t>"7" 6*2</t>
  </si>
  <si>
    <t>180</t>
  </si>
  <si>
    <t>762332531</t>
  </si>
  <si>
    <t>Montáž vázaných konstrukcí krovů střech pultových, sedlových, valbových, stanových čtvercového nebo obdélníkového půdorysu z řeziva hoblovaného průřezové plochy do 120 cm2</t>
  </si>
  <si>
    <t>-74641173</t>
  </si>
  <si>
    <t>https://podminky.urs.cz/item/CS_URS_2022_02/762332531</t>
  </si>
  <si>
    <t>181</t>
  </si>
  <si>
    <t>M</t>
  </si>
  <si>
    <t>60512126</t>
  </si>
  <si>
    <t>hranol stavební řezivo průřezu do 120cm2 dl 6-8m</t>
  </si>
  <si>
    <t>832385035</t>
  </si>
  <si>
    <t>"26" 1,2*2*0,1*0,1*1,05</t>
  </si>
  <si>
    <t>"28" 5,8*2*0,03*0,15*1,05</t>
  </si>
  <si>
    <t>182</t>
  </si>
  <si>
    <t>762332532</t>
  </si>
  <si>
    <t>Montáž vázaných konstrukcí krovů střech pultových, sedlových, valbových, stanových čtvercového nebo obdélníkového půdorysu z řeziva hoblovaného průřezové plochy přes 120 do 224 cm2</t>
  </si>
  <si>
    <t>2069412980</t>
  </si>
  <si>
    <t>https://podminky.urs.cz/item/CS_URS_2022_02/762332532</t>
  </si>
  <si>
    <t>183</t>
  </si>
  <si>
    <t>60512131</t>
  </si>
  <si>
    <t>hranol stavební řezivo průřezu do 224cm2 dl 6-8m</t>
  </si>
  <si>
    <t>1719803127</t>
  </si>
  <si>
    <t>"13" 7,9*1*0,12*0,14*1,05</t>
  </si>
  <si>
    <t>"14" 5,7*1*0,12*0,14*1,05</t>
  </si>
  <si>
    <t>"15" 4,5*1*0,12*0,14*1,05</t>
  </si>
  <si>
    <t>"16" 3,3*1*0,12*0,14*1,05</t>
  </si>
  <si>
    <t>"17" 2,2*1*0,12*0,14*1,05</t>
  </si>
  <si>
    <t>"18" 1,2*1*0,12*0,14*1,05</t>
  </si>
  <si>
    <t>"19" 1,4*1*0,12*0,14*1,05</t>
  </si>
  <si>
    <t>"20" 2,8*1*0,12*0,14*1,05</t>
  </si>
  <si>
    <t>"21" 4,2*1*0,12*0,14*1,05</t>
  </si>
  <si>
    <t>"22" 5,6*1*0,12*0,14*1,05</t>
  </si>
  <si>
    <t>"23" 6,5*1*0,12*0,14*1,05</t>
  </si>
  <si>
    <t>"24" 2,2*1*0,12*0,14*1,05</t>
  </si>
  <si>
    <t>"25" 2,9*1*0,12*0,14*1,05</t>
  </si>
  <si>
    <t>"27" 1,5*11*0,12*0,12*1,05</t>
  </si>
  <si>
    <t>184</t>
  </si>
  <si>
    <t>762332533</t>
  </si>
  <si>
    <t>Montáž vázaných konstrukcí krovů střech pultových, sedlových, valbových, stanových čtvercového nebo obdélníkového půdorysu z řeziva hoblovaného průřezové plochy přes 224 do 288 cm2</t>
  </si>
  <si>
    <t>228410392</t>
  </si>
  <si>
    <t>https://podminky.urs.cz/item/CS_URS_2022_02/762332533</t>
  </si>
  <si>
    <t>185</t>
  </si>
  <si>
    <t>60512136</t>
  </si>
  <si>
    <t>hranol stavební řezivo průřezu do 288cm2 dl 6-8m</t>
  </si>
  <si>
    <t>-56706946</t>
  </si>
  <si>
    <t>"5" 5*1*0,18*0,16*1,05</t>
  </si>
  <si>
    <t>"6" 5,4*1*0,18*0,16*1,05</t>
  </si>
  <si>
    <t>"8" 2,4*2*0,16*0,16*1,05</t>
  </si>
  <si>
    <t>"9" 1,2*3*0,16*0,16*1,05</t>
  </si>
  <si>
    <t>"10" 1,5*1*0,16*0,18*1,05</t>
  </si>
  <si>
    <t>"11" 3,4*1*0,16*0,18*1,05</t>
  </si>
  <si>
    <t>"12" 2,2*1*0,16*0,18*1,05</t>
  </si>
  <si>
    <t>186</t>
  </si>
  <si>
    <t>762332534</t>
  </si>
  <si>
    <t>Montáž vázaných konstrukcí krovů střech pultových, sedlových, valbových, stanových čtvercového nebo obdélníkového půdorysu z řeziva hoblovaného průřezové plochy přes 288 do 450 cm2</t>
  </si>
  <si>
    <t>-738110772</t>
  </si>
  <si>
    <t>https://podminky.urs.cz/item/CS_URS_2022_02/762332534</t>
  </si>
  <si>
    <t>187</t>
  </si>
  <si>
    <t>60512141</t>
  </si>
  <si>
    <t>hranol stavební řezivo průřezu do 450cm2 dl 6-8m</t>
  </si>
  <si>
    <t>890166096</t>
  </si>
  <si>
    <t>"7" 6*2*0,18*0,24*1,05</t>
  </si>
  <si>
    <t>188</t>
  </si>
  <si>
    <t>762341210</t>
  </si>
  <si>
    <t>Montáž bednění střech rovných a šikmých sklonu do 60° s vyřezáním otvorů z prken hrubých na sraz tl. do 32 mm</t>
  </si>
  <si>
    <t>1327964593</t>
  </si>
  <si>
    <t>https://podminky.urs.cz/item/CS_URS_2022_02/762341210</t>
  </si>
  <si>
    <t>5.10 Krov</t>
  </si>
  <si>
    <t>42,3</t>
  </si>
  <si>
    <t>189</t>
  </si>
  <si>
    <t>60511120</t>
  </si>
  <si>
    <t>řezivo stavební prkna prismovaná středová tl 25(32)mm dl 2-5m</t>
  </si>
  <si>
    <t>758172953</t>
  </si>
  <si>
    <t>42,3*0,03*1,05</t>
  </si>
  <si>
    <t>190</t>
  </si>
  <si>
    <t>762341811</t>
  </si>
  <si>
    <t>Demontáž bednění a laťování bednění střech rovných, obloukových, sklonu do 60° se všemi nadstřešními konstrukcemi z prken hrubých, hoblovaných tl. do 32 mm</t>
  </si>
  <si>
    <t>-302008451</t>
  </si>
  <si>
    <t>https://podminky.urs.cz/item/CS_URS_2022_02/762341811</t>
  </si>
  <si>
    <t>191</t>
  </si>
  <si>
    <t>762395000</t>
  </si>
  <si>
    <t>Spojovací prostředky krovů, bednění a laťování, nadstřešních konstrukcí svory, prkna, hřebíky, pásová ocel, vruty</t>
  </si>
  <si>
    <t>1676259453</t>
  </si>
  <si>
    <t>https://podminky.urs.cz/item/CS_URS_2022_02/762395000</t>
  </si>
  <si>
    <t>192</t>
  </si>
  <si>
    <t>762811410</t>
  </si>
  <si>
    <t>Záklop stropů montáž (materiál ve specifikaci) z prken hrubých zapuštěného na sraz spáry nekryté</t>
  </si>
  <si>
    <t>-1850944962</t>
  </si>
  <si>
    <t>https://podminky.urs.cz/item/CS_URS_2022_02/762811410</t>
  </si>
  <si>
    <t>"C" 9</t>
  </si>
  <si>
    <t>193</t>
  </si>
  <si>
    <t>60515111</t>
  </si>
  <si>
    <t>řezivo jehličnaté boční prkno 20-30mm</t>
  </si>
  <si>
    <t>1186403099</t>
  </si>
  <si>
    <t>"C" 9*0,03*1,05</t>
  </si>
  <si>
    <t>194</t>
  </si>
  <si>
    <t>762822830</t>
  </si>
  <si>
    <t>Demontáž stropních trámů z hraněného řeziva, průřezové plochy přes 288 do 450 cm2</t>
  </si>
  <si>
    <t>1214971116</t>
  </si>
  <si>
    <t>https://podminky.urs.cz/item/CS_URS_2022_02/762822830</t>
  </si>
  <si>
    <t>"TC1" 6,1*5</t>
  </si>
  <si>
    <t>"TC2" 6,3</t>
  </si>
  <si>
    <t>195</t>
  </si>
  <si>
    <t>762823230</t>
  </si>
  <si>
    <t>Montáž stropních trámů z hoblovaného řeziva s trámovými výměnami, průřezové plochy přes 288 do 450 cm2</t>
  </si>
  <si>
    <t>980952683</t>
  </si>
  <si>
    <t>https://podminky.urs.cz/item/CS_URS_2022_02/762823230</t>
  </si>
  <si>
    <t>196</t>
  </si>
  <si>
    <t>660692682</t>
  </si>
  <si>
    <t>"TC1" 6,1*5*0,16*0,2*1,05</t>
  </si>
  <si>
    <t>"TC2" 6,3*0,16*0,2*1,05</t>
  </si>
  <si>
    <t>197</t>
  </si>
  <si>
    <t>762841111R</t>
  </si>
  <si>
    <t>Montáž podbíjení stropů a střech vodorovných z hrubých prken s mezerou 5 mm</t>
  </si>
  <si>
    <t>2010923077</t>
  </si>
  <si>
    <t>198</t>
  </si>
  <si>
    <t>60515111R</t>
  </si>
  <si>
    <t>řezivo jehličnaté boční prkno 18 mm</t>
  </si>
  <si>
    <t>245520346</t>
  </si>
  <si>
    <t>"C" 27,5*0,018*1,05</t>
  </si>
  <si>
    <t>199</t>
  </si>
  <si>
    <t>762841812</t>
  </si>
  <si>
    <t>Demontáž podbíjení obkladů stropů a střech sklonu do 60° z hrubých prken tl. do 35 mm s omítkou</t>
  </si>
  <si>
    <t>2008697067</t>
  </si>
  <si>
    <t>https://podminky.urs.cz/item/CS_URS_2022_02/762841812</t>
  </si>
  <si>
    <t>27,5</t>
  </si>
  <si>
    <t>200</t>
  </si>
  <si>
    <t>762895000</t>
  </si>
  <si>
    <t>Spojovací prostředky záklopu stropů, stropnic, podbíjení hřebíky, svory</t>
  </si>
  <si>
    <t>-376267302</t>
  </si>
  <si>
    <t>https://podminky.urs.cz/item/CS_URS_2022_02/762895000</t>
  </si>
  <si>
    <t>201</t>
  </si>
  <si>
    <t>998762203</t>
  </si>
  <si>
    <t>Přesun hmot pro konstrukce tesařské stanovený procentní sazbou (%) z ceny vodorovná dopravní vzdálenost do 50 m v objektech výšky přes 12 do 24 m</t>
  </si>
  <si>
    <t>2026785052</t>
  </si>
  <si>
    <t>https://podminky.urs.cz/item/CS_URS_2022_02/998762203</t>
  </si>
  <si>
    <t>764</t>
  </si>
  <si>
    <t>Konstrukce klempířské</t>
  </si>
  <si>
    <t>202</t>
  </si>
  <si>
    <t>764001801</t>
  </si>
  <si>
    <t>Demontáž klempířských konstrukcí podkladního plechu do suti</t>
  </si>
  <si>
    <t>-1528952033</t>
  </si>
  <si>
    <t>https://podminky.urs.cz/item/CS_URS_2022_02/764001801</t>
  </si>
  <si>
    <t>"KL/14" 11,2</t>
  </si>
  <si>
    <t>"KL/12" 5</t>
  </si>
  <si>
    <t>203</t>
  </si>
  <si>
    <t>764001821</t>
  </si>
  <si>
    <t>Demontáž klempířských konstrukcí krytiny ze svitků nebo tabulí do suti</t>
  </si>
  <si>
    <t>-1851845488</t>
  </si>
  <si>
    <t>https://podminky.urs.cz/item/CS_URS_2022_02/764001821</t>
  </si>
  <si>
    <t>204</t>
  </si>
  <si>
    <t>764001891</t>
  </si>
  <si>
    <t>Demontáž klempířských konstrukcí oplechování úžlabí do suti</t>
  </si>
  <si>
    <t>437082624</t>
  </si>
  <si>
    <t>https://podminky.urs.cz/item/CS_URS_2022_02/764001891</t>
  </si>
  <si>
    <t>"KL/11" 2,6</t>
  </si>
  <si>
    <t>205</t>
  </si>
  <si>
    <t>764001911</t>
  </si>
  <si>
    <t>Napojení na stávající klempířské konstrukce délky spoje přes 0,5 m</t>
  </si>
  <si>
    <t>-151348497</t>
  </si>
  <si>
    <t>https://podminky.urs.cz/item/CS_URS_2022_02/764001911</t>
  </si>
  <si>
    <t>5.14.2 Klempířské práce</t>
  </si>
  <si>
    <t>1,575</t>
  </si>
  <si>
    <t>206</t>
  </si>
  <si>
    <t>19621001</t>
  </si>
  <si>
    <t>plech Cu jakost CW024A-R240 tl 0,55mm tabule</t>
  </si>
  <si>
    <t>1427965679</t>
  </si>
  <si>
    <t>1,575*1,1 'Přepočtené koeficientem množství</t>
  </si>
  <si>
    <t>207</t>
  </si>
  <si>
    <t>764002801</t>
  </si>
  <si>
    <t>Demontáž klempířských konstrukcí závětrné lišty do suti</t>
  </si>
  <si>
    <t>-388021596</t>
  </si>
  <si>
    <t>https://podminky.urs.cz/item/CS_URS_2022_02/764002801</t>
  </si>
  <si>
    <t>208</t>
  </si>
  <si>
    <t>764002821</t>
  </si>
  <si>
    <t>Demontáž klempířských konstrukcí střešního výlezu do suti</t>
  </si>
  <si>
    <t>628123634</t>
  </si>
  <si>
    <t>https://podminky.urs.cz/item/CS_URS_2022_02/764002821</t>
  </si>
  <si>
    <t>209</t>
  </si>
  <si>
    <t>764002861</t>
  </si>
  <si>
    <t>Demontáž klempířských konstrukcí oplechování říms do suti</t>
  </si>
  <si>
    <t>892046920</t>
  </si>
  <si>
    <t>https://podminky.urs.cz/item/CS_URS_2022_02/764002861</t>
  </si>
  <si>
    <t>210</t>
  </si>
  <si>
    <t>764002871</t>
  </si>
  <si>
    <t>Demontáž klempířských konstrukcí lemování zdí do suti</t>
  </si>
  <si>
    <t>211526437</t>
  </si>
  <si>
    <t>https://podminky.urs.cz/item/CS_URS_2022_02/764002871</t>
  </si>
  <si>
    <t>"KL/13" 18,7</t>
  </si>
  <si>
    <t>211</t>
  </si>
  <si>
    <t>764004801</t>
  </si>
  <si>
    <t>Demontáž klempířských konstrukcí žlabu podokapního do suti</t>
  </si>
  <si>
    <t>654656035</t>
  </si>
  <si>
    <t>https://podminky.urs.cz/item/CS_URS_2022_02/764004801</t>
  </si>
  <si>
    <t>"KL/2" 20,1</t>
  </si>
  <si>
    <t>"KL/1" 65,9</t>
  </si>
  <si>
    <t>"P5" 5</t>
  </si>
  <si>
    <t>212</t>
  </si>
  <si>
    <t>764004861</t>
  </si>
  <si>
    <t>Demontáž klempířských konstrukcí svodu do suti</t>
  </si>
  <si>
    <t>-1526274403</t>
  </si>
  <si>
    <t>https://podminky.urs.cz/item/CS_URS_2022_02/764004861</t>
  </si>
  <si>
    <t>"KL/8" 19,2</t>
  </si>
  <si>
    <t>"KL/7" 72</t>
  </si>
  <si>
    <t>213</t>
  </si>
  <si>
    <t>764011407R</t>
  </si>
  <si>
    <t>Podkladní plech z pozinkovaného plechu tloušťky 0,55 mm rš 660 mm</t>
  </si>
  <si>
    <t>678332943</t>
  </si>
  <si>
    <t>214</t>
  </si>
  <si>
    <t>764031414</t>
  </si>
  <si>
    <t>Podkladní plech z měděného plechu rš 330 mm</t>
  </si>
  <si>
    <t>-1135546883</t>
  </si>
  <si>
    <t>https://podminky.urs.cz/item/CS_URS_2022_02/764031414</t>
  </si>
  <si>
    <t>215</t>
  </si>
  <si>
    <t>764031422R</t>
  </si>
  <si>
    <t>Dilatační lišta z měděného plechu připojovací, včetně tmelení rš 125 mm</t>
  </si>
  <si>
    <t>2146731248</t>
  </si>
  <si>
    <t>"KL/6" 14,5</t>
  </si>
  <si>
    <t>216</t>
  </si>
  <si>
    <t>764031423</t>
  </si>
  <si>
    <t>Dilatační lišta z měděného plechu připojovací, včetně tmelení rš 150 mm</t>
  </si>
  <si>
    <t>-1898319534</t>
  </si>
  <si>
    <t>https://podminky.urs.cz/item/CS_URS_2022_02/764031423</t>
  </si>
  <si>
    <t>"KL/10" 44,6</t>
  </si>
  <si>
    <t>217</t>
  </si>
  <si>
    <t>764131403</t>
  </si>
  <si>
    <t>Krytina ze svitků nebo tabulí z měděného plechu s úpravou u okapů, prostupů a výčnělků střechy rovné drážkováním ze svitků rš 500 mm, sklon střechy přes 30 do 60°</t>
  </si>
  <si>
    <t>-1844027441</t>
  </si>
  <si>
    <t>https://podminky.urs.cz/item/CS_URS_2022_02/764131403</t>
  </si>
  <si>
    <t>218</t>
  </si>
  <si>
    <t>764212637R</t>
  </si>
  <si>
    <t>Oplechování štítového zdivavčetně lemování zdiva z pozinkovaného plechu rš 660 mm</t>
  </si>
  <si>
    <t>284407785</t>
  </si>
  <si>
    <t>219</t>
  </si>
  <si>
    <t>764231441</t>
  </si>
  <si>
    <t>Oplechování střešních prvků z měděného plechu nároží nevětraného spojením na dvojitou stojatou drážku</t>
  </si>
  <si>
    <t>-120818323</t>
  </si>
  <si>
    <t>https://podminky.urs.cz/item/CS_URS_2022_02/764231441</t>
  </si>
  <si>
    <t>220</t>
  </si>
  <si>
    <t>764231467R</t>
  </si>
  <si>
    <t>Oplechování střešních prvků z měděného plechu úžlabí rš 660 mm, včetně dilatačních lišt a příponek</t>
  </si>
  <si>
    <t>-2101695723</t>
  </si>
  <si>
    <t>221</t>
  </si>
  <si>
    <t>764233452R</t>
  </si>
  <si>
    <t>Střešní poklop z měděného plechu rozměru 550 x 550 mm, včetně lemovací manžety, příponek, otevírání zvenku</t>
  </si>
  <si>
    <t>1892576708</t>
  </si>
  <si>
    <t>"KL/15" 1</t>
  </si>
  <si>
    <t>222</t>
  </si>
  <si>
    <t>764238404</t>
  </si>
  <si>
    <t>Oplechování říms a ozdobných prvků z měděného plechu rovných, bez rohů mechanicky kotvené rš 330 mm</t>
  </si>
  <si>
    <t>-1011327701</t>
  </si>
  <si>
    <t>https://podminky.urs.cz/item/CS_URS_2022_02/764238404</t>
  </si>
  <si>
    <t>223</t>
  </si>
  <si>
    <t>764331414</t>
  </si>
  <si>
    <t>Lemování zdí z měděného plechu boční nebo horní rovných, střech s krytinou skládanou mimo prejzovou rš 330 mm</t>
  </si>
  <si>
    <t>-771250941</t>
  </si>
  <si>
    <t>https://podminky.urs.cz/item/CS_URS_2022_02/764331414</t>
  </si>
  <si>
    <t>224</t>
  </si>
  <si>
    <t>764531404</t>
  </si>
  <si>
    <t>Žlab podokapní z měděného plechu včetně háků a čel půlkruhový rš 330 mm</t>
  </si>
  <si>
    <t>-1036634147</t>
  </si>
  <si>
    <t>https://podminky.urs.cz/item/CS_URS_2022_02/764531404</t>
  </si>
  <si>
    <t>225</t>
  </si>
  <si>
    <t>764531405</t>
  </si>
  <si>
    <t>Žlab podokapní z měděného plechu včetně háků a čel půlkruhový rš 400 mm</t>
  </si>
  <si>
    <t>244573817</t>
  </si>
  <si>
    <t>https://podminky.urs.cz/item/CS_URS_2022_02/764531405</t>
  </si>
  <si>
    <t>226</t>
  </si>
  <si>
    <t>764531445</t>
  </si>
  <si>
    <t>Žlab podokapní z měděného plechu včetně háků a čel kotlík oválný (trychtýřový), rš žlabu/průměr svodu 400/120 mm</t>
  </si>
  <si>
    <t>-707694119</t>
  </si>
  <si>
    <t>https://podminky.urs.cz/item/CS_URS_2022_02/764531445</t>
  </si>
  <si>
    <t>"KL/3" 4</t>
  </si>
  <si>
    <t>227</t>
  </si>
  <si>
    <t>764531464</t>
  </si>
  <si>
    <t>Žlab podokapní z měděného plechu včetně háků a čel kotlík hranatý, 220x220x300 mm, průměr svodu 100 mm</t>
  </si>
  <si>
    <t>1714301155</t>
  </si>
  <si>
    <t>https://podminky.urs.cz/item/CS_URS_2022_02/764531464</t>
  </si>
  <si>
    <t>"KL/5" 4</t>
  </si>
  <si>
    <t>228</t>
  </si>
  <si>
    <t>764531465</t>
  </si>
  <si>
    <t>Žlab podokapní z měděného plechu včetně háků a čel kotlík hranatý, 220x220x300 mm, průměr svodu 120 mm</t>
  </si>
  <si>
    <t>-91697920</t>
  </si>
  <si>
    <t>https://podminky.urs.cz/item/CS_URS_2022_02/764531465</t>
  </si>
  <si>
    <t>"KL/4" 4</t>
  </si>
  <si>
    <t>229</t>
  </si>
  <si>
    <t>764537405</t>
  </si>
  <si>
    <t>Dilatace žlabů z měděného plechu vložením dilatačního pásu s pryžovou vložkou rš 400 mm</t>
  </si>
  <si>
    <t>-1201867848</t>
  </si>
  <si>
    <t>https://podminky.urs.cz/item/CS_URS_2022_02/764537405</t>
  </si>
  <si>
    <t>"KL/6" 2</t>
  </si>
  <si>
    <t>230</t>
  </si>
  <si>
    <t>764538422</t>
  </si>
  <si>
    <t>Svod z měděného plechu včetně objímek, kolen a odskoků kruhový, průměru 100 mm</t>
  </si>
  <si>
    <t>-1284672485</t>
  </si>
  <si>
    <t>https://podminky.urs.cz/item/CS_URS_2022_02/764538422</t>
  </si>
  <si>
    <t>231</t>
  </si>
  <si>
    <t>764538423</t>
  </si>
  <si>
    <t>Svod z měděného plechu včetně objímek, kolen a odskoků kruhový, průměru 120 mm</t>
  </si>
  <si>
    <t>-157931956</t>
  </si>
  <si>
    <t>https://podminky.urs.cz/item/CS_URS_2022_02/764538423</t>
  </si>
  <si>
    <t>232</t>
  </si>
  <si>
    <t>998764203</t>
  </si>
  <si>
    <t>Přesun hmot pro konstrukce klempířské stanovený procentní sazbou (%) z ceny vodorovná dopravní vzdálenost do 50 m v objektech výšky přes 12 do 24 m</t>
  </si>
  <si>
    <t>-1033970350</t>
  </si>
  <si>
    <t>https://podminky.urs.cz/item/CS_URS_2022_02/998764203</t>
  </si>
  <si>
    <t>765</t>
  </si>
  <si>
    <t>Krytina skládaná</t>
  </si>
  <si>
    <t>233</t>
  </si>
  <si>
    <t>765111122</t>
  </si>
  <si>
    <t>Montáž krytiny keramické sklonu do 30° hladké (bobrovky) přes 32 do 40 ks/m2 do malty šupinové krytí</t>
  </si>
  <si>
    <t>-2141102397</t>
  </si>
  <si>
    <t>https://podminky.urs.cz/item/CS_URS_2022_02/765111122</t>
  </si>
  <si>
    <t>5.11 Střecha</t>
  </si>
  <si>
    <t>"P7" 6,3*0,5+5,5*2*0,5</t>
  </si>
  <si>
    <t>234</t>
  </si>
  <si>
    <t>765111503</t>
  </si>
  <si>
    <t>Montáž krytiny keramické Příplatek k cenám včetně připevňovacích prostředků za sklon přes 30 do 40°</t>
  </si>
  <si>
    <t>1797347079</t>
  </si>
  <si>
    <t>https://podminky.urs.cz/item/CS_URS_2022_02/765111503</t>
  </si>
  <si>
    <t>235</t>
  </si>
  <si>
    <t>765111827</t>
  </si>
  <si>
    <t>Demontáž krytiny keramické hladké (bobrovky), sklonu do 30° se zvětralou maltou k dalšímu použití</t>
  </si>
  <si>
    <t>-476915301</t>
  </si>
  <si>
    <t>https://podminky.urs.cz/item/CS_URS_2022_02/765111827</t>
  </si>
  <si>
    <t>236</t>
  </si>
  <si>
    <t>765111829</t>
  </si>
  <si>
    <t>Demontáž krytiny keramické hladké (bobrovky), sklonu do 30° s tvrdou maltou do suti</t>
  </si>
  <si>
    <t>-1904190946</t>
  </si>
  <si>
    <t>https://podminky.urs.cz/item/CS_URS_2022_02/765111829</t>
  </si>
  <si>
    <t>237</t>
  </si>
  <si>
    <t>765111831</t>
  </si>
  <si>
    <t>Demontáž krytiny keramické Příplatek k cenám za sklon přes 30° do suti</t>
  </si>
  <si>
    <t>1831711029</t>
  </si>
  <si>
    <t>https://podminky.urs.cz/item/CS_URS_2022_02/765111831</t>
  </si>
  <si>
    <t>238</t>
  </si>
  <si>
    <t>765111833</t>
  </si>
  <si>
    <t>Demontáž krytiny keramické Příplatek k cenám za sklon přes 30° k dalšímu použití</t>
  </si>
  <si>
    <t>-980797319</t>
  </si>
  <si>
    <t>https://podminky.urs.cz/item/CS_URS_2022_02/765111833</t>
  </si>
  <si>
    <t>239</t>
  </si>
  <si>
    <t>765114061</t>
  </si>
  <si>
    <t>Krytina keramická hladká bobrovka sklonu střechy do 30° do malty šupinové krytí režná</t>
  </si>
  <si>
    <t>1865766893</t>
  </si>
  <si>
    <t>https://podminky.urs.cz/item/CS_URS_2022_02/765114061</t>
  </si>
  <si>
    <t>240</t>
  </si>
  <si>
    <t>765191013</t>
  </si>
  <si>
    <t>Montáž pojistné hydroizolační nebo parotěsné fólie kladené ve sklonu přes 20° volně na bednění nebo tepelnou izolaci</t>
  </si>
  <si>
    <t>-1155617534</t>
  </si>
  <si>
    <t>https://podminky.urs.cz/item/CS_URS_2022_02/765191013</t>
  </si>
  <si>
    <t>241</t>
  </si>
  <si>
    <t>62821109</t>
  </si>
  <si>
    <t>asfaltový pás separační s krycí vrstvou tl do 1,0mm, typu R</t>
  </si>
  <si>
    <t>653679626</t>
  </si>
  <si>
    <t>42,3*1,1 'Přepočtené koeficientem množství</t>
  </si>
  <si>
    <t>242</t>
  </si>
  <si>
    <t>765191911</t>
  </si>
  <si>
    <t>Demontáž pojistné hydroizolační fólie kladené ve sklonu přes 30°</t>
  </si>
  <si>
    <t>514095168</t>
  </si>
  <si>
    <t>https://podminky.urs.cz/item/CS_URS_2022_02/765191911</t>
  </si>
  <si>
    <t>243</t>
  </si>
  <si>
    <t>765192001R</t>
  </si>
  <si>
    <t>Provizorní zakrytí střechy plachtou</t>
  </si>
  <si>
    <t>184192564</t>
  </si>
  <si>
    <t>244</t>
  </si>
  <si>
    <t>765211819</t>
  </si>
  <si>
    <t>Demontáž krytiny keramické na požárních zdech, římsách, atikách šířky do 40 cm hladké (bobrovky) s tvrdou maltou do suti</t>
  </si>
  <si>
    <t>1875159743</t>
  </si>
  <si>
    <t>https://podminky.urs.cz/item/CS_URS_2022_02/765211819</t>
  </si>
  <si>
    <t>"P9" 5,95</t>
  </si>
  <si>
    <t>245</t>
  </si>
  <si>
    <t>765211829</t>
  </si>
  <si>
    <t>Demontáž krytiny keramické na požárních zdech, římsách, atikách šířky do 40 cm prejzové s tvrdou maltou do suti</t>
  </si>
  <si>
    <t>1741989723</t>
  </si>
  <si>
    <t>https://podminky.urs.cz/item/CS_URS_2022_02/765211829</t>
  </si>
  <si>
    <t>"P10" 12,8+0,8*2+5,4*2+0,7*2</t>
  </si>
  <si>
    <t>246</t>
  </si>
  <si>
    <t>765214181</t>
  </si>
  <si>
    <t>Krytina keramická hladká bobrovka na požárních zdech, římsách, atikách na římsách nebo atikách šířky přes 20 do 40 cm do malty šupinové krytí režná</t>
  </si>
  <si>
    <t>-1900817097</t>
  </si>
  <si>
    <t>https://podminky.urs.cz/item/CS_URS_2022_02/765214181</t>
  </si>
  <si>
    <t>247</t>
  </si>
  <si>
    <t>765214481</t>
  </si>
  <si>
    <t>Krytina keramická prejzová na požárních zdech, římsách, atikách na římsách nebo atikách šířky přes 20 do 40 cm do malty malý prejz režný</t>
  </si>
  <si>
    <t>479907887</t>
  </si>
  <si>
    <t>https://podminky.urs.cz/item/CS_URS_2022_02/765214481</t>
  </si>
  <si>
    <t>248</t>
  </si>
  <si>
    <t>998765203</t>
  </si>
  <si>
    <t>Přesun hmot pro krytiny skládané stanovený procentní sazbou (%) z ceny vodorovná dopravní vzdálenost do 50 m v objektech výšky přes 12 do 24 m</t>
  </si>
  <si>
    <t>-1508284826</t>
  </si>
  <si>
    <t>https://podminky.urs.cz/item/CS_URS_2022_02/998765203</t>
  </si>
  <si>
    <t>766</t>
  </si>
  <si>
    <t>Konstrukce truhlářské</t>
  </si>
  <si>
    <t>249</t>
  </si>
  <si>
    <t>766_TR/1</t>
  </si>
  <si>
    <t>Celková repase dřevěných dveří 1170x2000 mm, rámových s náplněmi osazených v pískovcovém ostění, dubové dřevo - rozhýbání a seřízení kování, nová nátěr 2 x ochranná olejová lazura v odstínu ořech, kování 2x matná grafitová barva</t>
  </si>
  <si>
    <t>1853386954</t>
  </si>
  <si>
    <t>"TR/1" 1</t>
  </si>
  <si>
    <t>250</t>
  </si>
  <si>
    <t>766_TR/2</t>
  </si>
  <si>
    <t>Celková repase dřevěného okna 1170x800-920 mm, jednoduchého, dubové dřevo - výměna spodního vlysu v rámu i křídlech, přesklení do tmelu, nový nátěr 2x ochranná olejová lazura v odstínu ořech, kování 2x červenohnědý krycí nátěr</t>
  </si>
  <si>
    <t>-2031996607</t>
  </si>
  <si>
    <t>"TR/2" 1</t>
  </si>
  <si>
    <t>251</t>
  </si>
  <si>
    <t>766_TR/3</t>
  </si>
  <si>
    <t>Celková repase dřevěného okna 820x1140-1300 mm, jednoduchého, dubové dřevo - výměna spodního vlysu, přesklení do tmelu a olověných H profilů, nový nátěr 2x ochranná olejová lazura v odstínu ořech</t>
  </si>
  <si>
    <t>1139719288</t>
  </si>
  <si>
    <t>"TR/3" 1</t>
  </si>
  <si>
    <t>252</t>
  </si>
  <si>
    <t>766_TR/5</t>
  </si>
  <si>
    <t>Celková repase dřevěného okna 1260x4260mm, jednoduchého, dubové dřevo - celková repase prvku, přesklení novým restaurátorským sklem do tmelu, překování obrtlíků a ok, výměna rohovníků za kopie, výměna kondenzačního žlábku za kopii z Cu plechu r.š. 125 mm, nový nátěr 2x ochranná olejová lazura v odstínu ořech, kování 2x červenohnědý krycí nátěr</t>
  </si>
  <si>
    <t>-1811158694</t>
  </si>
  <si>
    <t>"TR/5" 1</t>
  </si>
  <si>
    <t>253</t>
  </si>
  <si>
    <t>766_TR/6</t>
  </si>
  <si>
    <t>Celková repase dřevěného okna 1280x4220mm, jednoduchého, dubové dřevo - celková repase prvku, přesklení novým restaurátorským sklem do tmelu, překování obrtlíků a ok, výměna rohovníků za kopie, výměna kondenzačního žlábku za kopii z Cu plechu r.š. 125 mm, nový nátěr 2x ochranná olejová lazura v odstínu ořech, kování 2x červenohnědý krycí nátěr</t>
  </si>
  <si>
    <t>1339051875</t>
  </si>
  <si>
    <t>"TR/6" 1</t>
  </si>
  <si>
    <t>254</t>
  </si>
  <si>
    <t>766_TR/7</t>
  </si>
  <si>
    <t>Celková repase dvoukřídlých dřevěných dveří 2040x1590-2680 mm, rámových s náplněmi osazených v pískovcovém ostění, dubové a měkké dřevo - rozhýbání a seřízení kování, nový nátěr 2 x ochranná olejová lazura v odstínu ořech, kování 2x matná grafitová barva</t>
  </si>
  <si>
    <t>1126571066</t>
  </si>
  <si>
    <t>"TR/7" 1</t>
  </si>
  <si>
    <t>255</t>
  </si>
  <si>
    <t>766_TR/8</t>
  </si>
  <si>
    <t>Celková repase dvoukřídlých dřevěných dveří 1280x1300-1900 mm, rámových, pobíjených osazených v pískovcovém ostění, dubové a měkké dřevo - výměna kliky se štítem za nové dle prvku TR/10, rohýbání a seřízení kování, nový nátěr 2 x ochranná olejová lazura v odstínu ořech, kování 2x matná grafitová barva</t>
  </si>
  <si>
    <t>-679458964</t>
  </si>
  <si>
    <t>"TR/8" 1</t>
  </si>
  <si>
    <t>256</t>
  </si>
  <si>
    <t>766_TR/9</t>
  </si>
  <si>
    <t>Celková repase dřevěného okna 1350x450-1400mm, dvojitého, měkké dřevo, osazené v dřevěném rámu a špaletou z prken, vnitřní parapetní deskou - celková repase prvku, konzervace, přesklení rozbité tabulky do tmelu, nový nátěr: vnější část na fasádě 2x ochranná olejová lazura v odstínu ořech, ostatní plochy (včetně parapetní desky a špalety) 2x krycí nátěr na dřevo v odstínu perlově bílá, hrany zvýraznit zlatěnkou</t>
  </si>
  <si>
    <t>1403586356</t>
  </si>
  <si>
    <t>"TR/9" 1</t>
  </si>
  <si>
    <t>257</t>
  </si>
  <si>
    <t>766_TR/10</t>
  </si>
  <si>
    <t>Celková repase dvoukřídlých dřevěných dveří 1240x2230+590(2490) mm, rámových, pobíjených s nadsvětlíkem, osazených v pískovcovém ostění, dubové a měkké dřevo - celková repase, rohýbání a seřízení kování, nový nátěr 2 x ochranná olejová lazura v odsatínu ořech, kování 2x matná grafitová barva, vnitřní 2x krycí nátěr v odstínu perlově bílá</t>
  </si>
  <si>
    <t>39591968</t>
  </si>
  <si>
    <t>258</t>
  </si>
  <si>
    <t>766_TR/11</t>
  </si>
  <si>
    <t>Celková repase dřevěného okna 1350x450-1400mm, dvojitého, měkké dřevo, osazené v dřevěném rámu a špaletou z prken, vnitřní parapetní deskou - celková repase prvku, konzervace, nový nátěr: vnější část na fasádě 2x ochranná olejová lazura v odstínu ořech, ostatní plochy (včetně parapetní desky a špalety) 2x krycí nátěr na dřevo v odstínu perlově bílá, hrany zvýraznit zlatěnkou</t>
  </si>
  <si>
    <t>-1501801293</t>
  </si>
  <si>
    <t>"TR/11" 1</t>
  </si>
  <si>
    <t>259</t>
  </si>
  <si>
    <t>998766203</t>
  </si>
  <si>
    <t>Přesun hmot pro konstrukce truhlářské stanovený procentní sazbou (%) z ceny vodorovná dopravní vzdálenost do 50 m v objektech výšky přes 12 do 24 m</t>
  </si>
  <si>
    <t>-247585938</t>
  </si>
  <si>
    <t>https://podminky.urs.cz/item/CS_URS_2022_02/998766203</t>
  </si>
  <si>
    <t>767</t>
  </si>
  <si>
    <t>Konstrukce zámečnické</t>
  </si>
  <si>
    <t>260</t>
  </si>
  <si>
    <t>767893192R</t>
  </si>
  <si>
    <t>Montáž stříšky nad sochou Panny Marie s Ježíškem, včetně konzervace, repase nosné konstrukce včetně povrchové úpravy</t>
  </si>
  <si>
    <t>-452039098</t>
  </si>
  <si>
    <t>5.14.4 Zámečnické práce</t>
  </si>
  <si>
    <t>"ZA/5" 6</t>
  </si>
  <si>
    <t>261</t>
  </si>
  <si>
    <t>767893816R</t>
  </si>
  <si>
    <t>Demontáž plechové stříšky nad sochou Panny Marie s Ježíškem</t>
  </si>
  <si>
    <t>-908513469</t>
  </si>
  <si>
    <t>262</t>
  </si>
  <si>
    <t>998767203</t>
  </si>
  <si>
    <t>Přesun hmot pro zámečnické konstrukce stanovený procentní sazbou (%) z ceny vodorovná dopravní vzdálenost do 50 m v objektech výšky přes 12 do 24 m</t>
  </si>
  <si>
    <t>1823411114</t>
  </si>
  <si>
    <t>https://podminky.urs.cz/item/CS_URS_2022_02/998767203</t>
  </si>
  <si>
    <t>782_KA</t>
  </si>
  <si>
    <t>Kamenické práce</t>
  </si>
  <si>
    <t>263</t>
  </si>
  <si>
    <t>782_KA/1</t>
  </si>
  <si>
    <t>Kompletní výroba, dodávka a osazení pomocí jeřábu - replika ozdobné koule (ručně opracovaný pískovec, průměr 650 mm) s podstavcem na vrcholu štítu - včetně osazení restaurovaného plechového reliéfu sv. Václava</t>
  </si>
  <si>
    <t>-20530446</t>
  </si>
  <si>
    <t>5.14.1 Kamenické práce</t>
  </si>
  <si>
    <t>"KA/1" 1</t>
  </si>
  <si>
    <t>264</t>
  </si>
  <si>
    <t>782_KA/2</t>
  </si>
  <si>
    <t>Kompletní výroba, dodávka a osazení pomocí jeřábu- replika ozdobné koule (ručně opracovaný pískovec, průměr 450 mm) s podstavcem na štítu</t>
  </si>
  <si>
    <t>-1965941046</t>
  </si>
  <si>
    <t>"KA/2" 8</t>
  </si>
  <si>
    <t>265</t>
  </si>
  <si>
    <t>782_KA/3</t>
  </si>
  <si>
    <t>Kompletní výroba, dodávka a osazení - krycí deska opěrného pilíře lodi - horní díl (ručně opracovaný pískovec, cca 1000x750x140 mm)</t>
  </si>
  <si>
    <t>-2012874008</t>
  </si>
  <si>
    <t>"KA/3" 6</t>
  </si>
  <si>
    <t>266</t>
  </si>
  <si>
    <t>782_KA/4</t>
  </si>
  <si>
    <t>Kompletní výroba, dodávka a osazení - krycí deska opěrného pilíře lodi - dolní díl s profilovanou okapnicí (ručně opracovaný pískovec, cca 1000x750x140 mm)</t>
  </si>
  <si>
    <t>987362362</t>
  </si>
  <si>
    <t>"KA/4" 6</t>
  </si>
  <si>
    <t>267</t>
  </si>
  <si>
    <t>782_KA/5</t>
  </si>
  <si>
    <t>Kompletní výroba, dodávka a osazení - krycí deska opěrného pilíře presbytáře - horní díl (ručně opracovaný pískovec, cca 1000x750x140 mm)</t>
  </si>
  <si>
    <t>266735014</t>
  </si>
  <si>
    <t>"KA/5" 4</t>
  </si>
  <si>
    <t>268</t>
  </si>
  <si>
    <t>782_KA/6</t>
  </si>
  <si>
    <t>Kompletní výroba, dodávka a osazení - krycí deska opěrného pilíře presbytáře - dolní díl s profilovanou okapnicí (ručně opracovaný pískovec, cca 1000x750x140 mm)</t>
  </si>
  <si>
    <t>1831435901</t>
  </si>
  <si>
    <t>"KA/6" 4</t>
  </si>
  <si>
    <t>269</t>
  </si>
  <si>
    <t>782_KA/7</t>
  </si>
  <si>
    <t>Kompletní výroba, dodávka a osazení - replika ozdobného prvku s podstavcem na krajích štítu jižní předsíně (ručně opracovaný pískovec, průměr 250 mm)</t>
  </si>
  <si>
    <t>218450150</t>
  </si>
  <si>
    <t>"KA/7" 2</t>
  </si>
  <si>
    <t>270</t>
  </si>
  <si>
    <t>782_OdKA/1</t>
  </si>
  <si>
    <t>Demontáž ozdobné koule průměr 650 mm s podstavcem na vrcholu štítu za pomocí jeřábu</t>
  </si>
  <si>
    <t>-685162214</t>
  </si>
  <si>
    <t>271</t>
  </si>
  <si>
    <t>782_OdKA/2</t>
  </si>
  <si>
    <t>Demontáž ozdobné koule průměr 450 mm s podstavcem na štítu za pomocí jeřábu</t>
  </si>
  <si>
    <t>1154014080</t>
  </si>
  <si>
    <t>272</t>
  </si>
  <si>
    <t>782_OdKA/3</t>
  </si>
  <si>
    <t xml:space="preserve">Demontáž krycí deska opěrného pilíře lodi - horní díl </t>
  </si>
  <si>
    <t>664691485</t>
  </si>
  <si>
    <t>273</t>
  </si>
  <si>
    <t>782_OdKA/4</t>
  </si>
  <si>
    <t xml:space="preserve">Demontáž krycí deska opěrného pilíře lodi - dolní díl </t>
  </si>
  <si>
    <t>684480812</t>
  </si>
  <si>
    <t>274</t>
  </si>
  <si>
    <t>782_OdKA/5</t>
  </si>
  <si>
    <t xml:space="preserve">Demontáž krycí deska opěrného pilíře presbytáře - horní díl </t>
  </si>
  <si>
    <t>-1292742761</t>
  </si>
  <si>
    <t>275</t>
  </si>
  <si>
    <t>782_OdKA/6</t>
  </si>
  <si>
    <t xml:space="preserve">Demontáž krycí desky opěrného pilíře presbytáře - dolní díl </t>
  </si>
  <si>
    <t>1044597022</t>
  </si>
  <si>
    <t>276</t>
  </si>
  <si>
    <t>782_OdKA/7</t>
  </si>
  <si>
    <t>Demontáž ozdobného prvku s podstavcem na krajích štítu jižní předsíně (průměr 250 mm)</t>
  </si>
  <si>
    <t>-1138048455</t>
  </si>
  <si>
    <t>277</t>
  </si>
  <si>
    <t>998782KA</t>
  </si>
  <si>
    <t>Přesun hmot pro kamenické práce stanovený procentní sazbou (%) z ceny vodorovná dopravní vzdálenost do 50 m v objektech výšky přes 12 do 60 m</t>
  </si>
  <si>
    <t>-1077451401</t>
  </si>
  <si>
    <t>783</t>
  </si>
  <si>
    <t>Dokončovací práce - nátěry</t>
  </si>
  <si>
    <t>278</t>
  </si>
  <si>
    <t>783223021</t>
  </si>
  <si>
    <t>Preventivní napouštěcí nátěr tesařských prvků proti dřevokazným houbám, hmyzu a plísním nezabudovaných do konstrukce dvojnásobný akrylátový</t>
  </si>
  <si>
    <t>-2005986503</t>
  </si>
  <si>
    <t>https://podminky.urs.cz/item/CS_URS_2022_02/783223021</t>
  </si>
  <si>
    <t>"ST" 25,78</t>
  </si>
  <si>
    <t>"krov" 66,62</t>
  </si>
  <si>
    <t>42,3*2</t>
  </si>
  <si>
    <t>9*2</t>
  </si>
  <si>
    <t>279</t>
  </si>
  <si>
    <t>783301303</t>
  </si>
  <si>
    <t>Příprava podkladu zámečnických konstrukcí před provedením nátěru odrezivění odrezovačem bezoplachovým</t>
  </si>
  <si>
    <t>-1731644906</t>
  </si>
  <si>
    <t>https://podminky.urs.cz/item/CS_URS_2022_02/783301303</t>
  </si>
  <si>
    <t>"ZA/3" 0,6</t>
  </si>
  <si>
    <t>"ZA/4" 0,56*1,4*2+(0,56+1,4)*2*0,05</t>
  </si>
  <si>
    <t>"ZA/5" 2,85*0,6</t>
  </si>
  <si>
    <t>280</t>
  </si>
  <si>
    <t>783301313</t>
  </si>
  <si>
    <t>Příprava podkladu zámečnických konstrukcí před provedením nátěru odmaštění odmašťovačem ředidlovým</t>
  </si>
  <si>
    <t>1875367084</t>
  </si>
  <si>
    <t>https://podminky.urs.cz/item/CS_URS_2022_02/783301313</t>
  </si>
  <si>
    <t>281</t>
  </si>
  <si>
    <t>783306801</t>
  </si>
  <si>
    <t>Odstranění nátěrů ze zámečnických konstrukcí obroušením</t>
  </si>
  <si>
    <t>1092411663</t>
  </si>
  <si>
    <t>https://podminky.urs.cz/item/CS_URS_2022_02/783306801</t>
  </si>
  <si>
    <t>282</t>
  </si>
  <si>
    <t>783306807</t>
  </si>
  <si>
    <t>Odstranění nátěrů ze zámečnických konstrukcí odstraňovačem nátěrů s obroušením</t>
  </si>
  <si>
    <t>932568836</t>
  </si>
  <si>
    <t>https://podminky.urs.cz/item/CS_URS_2022_02/783306807</t>
  </si>
  <si>
    <t>283</t>
  </si>
  <si>
    <t>783314203</t>
  </si>
  <si>
    <t>Základní antikorozní nátěr zámečnických konstrukcí jednonásobný syntetický samozákladující</t>
  </si>
  <si>
    <t>860394453</t>
  </si>
  <si>
    <t>https://podminky.urs.cz/item/CS_URS_2022_02/783314203</t>
  </si>
  <si>
    <t>284</t>
  </si>
  <si>
    <t>783317191R</t>
  </si>
  <si>
    <t>Krycí nátěr zámečnických konstrukcí dvounásobný, kovářskou barvou v matném grafitovém odstínu</t>
  </si>
  <si>
    <t>-444893829</t>
  </si>
  <si>
    <t>285</t>
  </si>
  <si>
    <t>783401313</t>
  </si>
  <si>
    <t>Příprava podkladu klempířských konstrukcí před provedením nátěru odmaštěním odmašťovačem ředidlovým</t>
  </si>
  <si>
    <t>-1268060191</t>
  </si>
  <si>
    <t>https://podminky.urs.cz/item/CS_URS_2022_02/783401313</t>
  </si>
  <si>
    <t>"KL/14" 11,2*0,66</t>
  </si>
  <si>
    <t>286</t>
  </si>
  <si>
    <t>783414201R</t>
  </si>
  <si>
    <t>Základní nátěr klempířských konstrukcí jednonásobný syntetický na zinek</t>
  </si>
  <si>
    <t>-2006668711</t>
  </si>
  <si>
    <t>nátěr_KL</t>
  </si>
  <si>
    <t>287</t>
  </si>
  <si>
    <t>783415101</t>
  </si>
  <si>
    <t>Mezinátěr klempířských konstrukcí jednonásobný syntetický standardní</t>
  </si>
  <si>
    <t>1219999692</t>
  </si>
  <si>
    <t>https://podminky.urs.cz/item/CS_URS_2022_02/783415101</t>
  </si>
  <si>
    <t>288</t>
  </si>
  <si>
    <t>783417101</t>
  </si>
  <si>
    <t>Krycí nátěr (email) klempířských konstrukcí jednonásobný syntetický standardní</t>
  </si>
  <si>
    <t>59184891</t>
  </si>
  <si>
    <t>https://podminky.urs.cz/item/CS_URS_2022_02/783417101</t>
  </si>
  <si>
    <t>289</t>
  </si>
  <si>
    <t>783491003</t>
  </si>
  <si>
    <t>Příplatek k ceně nátěru klempířských konstrukcí jednonásobného, za provedení ve sklonu střechy přes 30 do 60°</t>
  </si>
  <si>
    <t>1183652940</t>
  </si>
  <si>
    <t>https://podminky.urs.cz/item/CS_URS_2022_02/783491003</t>
  </si>
  <si>
    <t>290</t>
  </si>
  <si>
    <t>783823137</t>
  </si>
  <si>
    <t>Penetrační nátěr omítek hladkých omítek hladkých, zrnitých tenkovrstvých nebo štukových stupně členitosti 1 a 2 vápenný</t>
  </si>
  <si>
    <t>-1959345039</t>
  </si>
  <si>
    <t>https://podminky.urs.cz/item/CS_URS_2022_02/783823137</t>
  </si>
  <si>
    <t>291</t>
  </si>
  <si>
    <t>783827437R</t>
  </si>
  <si>
    <t>Fasádní nátěrový systém z hotové vápenné barvy na bázi čistého, minimálně 3 roky odleželého hašeného vápna s přísadou disperzního pojiva, aplikovaný ve 3 vrstvách</t>
  </si>
  <si>
    <t>2091376819</t>
  </si>
  <si>
    <t>D.1.1.2.10 Pohled od jihu - barevnost povrchů</t>
  </si>
  <si>
    <t>D.1.1.2.11 Pohled od severu - barevnost povrchů</t>
  </si>
  <si>
    <t>D.1.1.2.12 Pohled od východu - barevnost povrchů</t>
  </si>
  <si>
    <t>292</t>
  </si>
  <si>
    <t>783827447R</t>
  </si>
  <si>
    <t>Fasádní nátěrový systém v odstínu pálený okr (pigment Francouzský okr sorfrouge, v ředidle z čistého tekutého silikátu draselného, destilovaná voda), práce provede restaurátor</t>
  </si>
  <si>
    <t>1151753938</t>
  </si>
  <si>
    <t>293</t>
  </si>
  <si>
    <t>783827457R</t>
  </si>
  <si>
    <t>Tenkovrstvý lazurní nátěrový systém na sol-silikátové bázi, 3 vrstvy, v odstínu pálený okr, barevná úprava ploch z přírodního kamene, práce provede restaurátor</t>
  </si>
  <si>
    <t>532811679</t>
  </si>
  <si>
    <t>0,75*22+2,5+8*2,2+2,2*11+2,5*5</t>
  </si>
  <si>
    <t>294</t>
  </si>
  <si>
    <t>783897603R</t>
  </si>
  <si>
    <t xml:space="preserve">Příplatek k cenám za zvýšenou pracnost provádění styku 2 barev </t>
  </si>
  <si>
    <t>-1433978810</t>
  </si>
  <si>
    <t>784</t>
  </si>
  <si>
    <t>Dokončovací práce - malby a tapety</t>
  </si>
  <si>
    <t>295</t>
  </si>
  <si>
    <t>784181001</t>
  </si>
  <si>
    <t>Pačokování jednonásobné v místnostech výšky do 3,80 m</t>
  </si>
  <si>
    <t>493941122</t>
  </si>
  <si>
    <t>https://podminky.urs.cz/item/CS_URS_2022_02/784181001</t>
  </si>
  <si>
    <t>296</t>
  </si>
  <si>
    <t>784312021</t>
  </si>
  <si>
    <t>Malby vápenné dvojnásobné, bílé v místnostech výšky do 3,80 m</t>
  </si>
  <si>
    <t>819401628</t>
  </si>
  <si>
    <t>https://podminky.urs.cz/item/CS_URS_2022_02/784312021</t>
  </si>
  <si>
    <t>VRN</t>
  </si>
  <si>
    <t>Vedlejší rozpočtové náklady</t>
  </si>
  <si>
    <t>VRN1</t>
  </si>
  <si>
    <t>Průzkumné, geodetické a projektové práce</t>
  </si>
  <si>
    <t>297</t>
  </si>
  <si>
    <t>011314000R</t>
  </si>
  <si>
    <t>Operativní restaurátorský průzkum omítek</t>
  </si>
  <si>
    <t>1024</t>
  </si>
  <si>
    <t>-42136195</t>
  </si>
  <si>
    <t>298</t>
  </si>
  <si>
    <t>012103000R</t>
  </si>
  <si>
    <t>Vytyčení podzemních inženýrských sítí</t>
  </si>
  <si>
    <t>soub</t>
  </si>
  <si>
    <t>-1385013832</t>
  </si>
  <si>
    <t>299</t>
  </si>
  <si>
    <t>013002000</t>
  </si>
  <si>
    <t>Projekt skutečného provedení stavby</t>
  </si>
  <si>
    <t>1157619655</t>
  </si>
  <si>
    <t>VRN3</t>
  </si>
  <si>
    <t>Zařízení staveniště</t>
  </si>
  <si>
    <t>300</t>
  </si>
  <si>
    <t>030001000</t>
  </si>
  <si>
    <t>530197276</t>
  </si>
  <si>
    <t>301</t>
  </si>
  <si>
    <t>034103000</t>
  </si>
  <si>
    <t>Oplocení staveniště</t>
  </si>
  <si>
    <t>1319813952</t>
  </si>
  <si>
    <t>Bc. Souhrnná zpráva - situace ZOV</t>
  </si>
  <si>
    <t>302</t>
  </si>
  <si>
    <t>035002000R</t>
  </si>
  <si>
    <t>Pronájmy ploch m2/den</t>
  </si>
  <si>
    <t>-173122203</t>
  </si>
  <si>
    <t>345</t>
  </si>
  <si>
    <t>345*300 'Přepočtené koeficientem množství</t>
  </si>
  <si>
    <t>VRN4</t>
  </si>
  <si>
    <t>Inženýrská činnost</t>
  </si>
  <si>
    <t>303</t>
  </si>
  <si>
    <t>042503000R</t>
  </si>
  <si>
    <t>Opatření BOZP na staveništi</t>
  </si>
  <si>
    <t>617528989</t>
  </si>
  <si>
    <t>VRN7</t>
  </si>
  <si>
    <t>Provozní vlivy</t>
  </si>
  <si>
    <t>304</t>
  </si>
  <si>
    <t>071002000</t>
  </si>
  <si>
    <t>Provoz investora, třetích osob</t>
  </si>
  <si>
    <t>-632936623</t>
  </si>
  <si>
    <t>D.1.4.1 - Sanace vlhkého zdiva</t>
  </si>
  <si>
    <t>28591747</t>
  </si>
  <si>
    <t>IZOLACE A SANACE ZDIVA - PRINS, s.r.o.</t>
  </si>
  <si>
    <t>CZ28591747</t>
  </si>
  <si>
    <t>IZOLACE A SANACE ZDIVA - PRINS, s.r.o.</t>
  </si>
  <si>
    <t>1 - Zemní práce</t>
  </si>
  <si>
    <t>2 - Zakládání</t>
  </si>
  <si>
    <t>46 - Zpevněné plochy kromě vozovek a železničních svršků</t>
  </si>
  <si>
    <t>62 - Úprava povrchů vnějších</t>
  </si>
  <si>
    <t>8 - Trubní vedení</t>
  </si>
  <si>
    <t>96 - Bourání konstrukcí</t>
  </si>
  <si>
    <t>D96 - Přesuny suti a vybouraných hmot</t>
  </si>
  <si>
    <t>M21 - Elektromontáže</t>
  </si>
  <si>
    <t>ON - Ostatní náklady</t>
  </si>
  <si>
    <t>S01 - Prorážení otvorů</t>
  </si>
  <si>
    <t>SA - Sanace</t>
  </si>
  <si>
    <t>Zemní práce</t>
  </si>
  <si>
    <t>00572400R</t>
  </si>
  <si>
    <t>Směs travní parková I. běžná zátěž PROFI á 25 kg</t>
  </si>
  <si>
    <t>kg</t>
  </si>
  <si>
    <t>798284659</t>
  </si>
  <si>
    <t>132201119R00</t>
  </si>
  <si>
    <t>Příplatek za lepivost - hloubení rýh 60 cm v hor.3</t>
  </si>
  <si>
    <t>-255265203</t>
  </si>
  <si>
    <t>139601102R00</t>
  </si>
  <si>
    <t>Ruční výkop jam, rýh a šachet v hornině tř. 3</t>
  </si>
  <si>
    <t>-249699220</t>
  </si>
  <si>
    <t>162701105R00</t>
  </si>
  <si>
    <t>Vodorovné přemístění výkopku z hor.1-4 do 10000 m</t>
  </si>
  <si>
    <t>875657139</t>
  </si>
  <si>
    <t>167101101R00</t>
  </si>
  <si>
    <t>Nakládání výkopku z hor.1-4 v množství do 100 m3</t>
  </si>
  <si>
    <t>-1234956630</t>
  </si>
  <si>
    <t>Poznámka k položce:_x000D_
Odvoz přebytky výkopku</t>
  </si>
  <si>
    <t>174101102R00</t>
  </si>
  <si>
    <t>Zásyp ruční se zhutněním</t>
  </si>
  <si>
    <t>301859191</t>
  </si>
  <si>
    <t>180402111R00</t>
  </si>
  <si>
    <t>Založení trávníku parkového výsevem v rovině</t>
  </si>
  <si>
    <t>-1143384941</t>
  </si>
  <si>
    <t>Poznámka k položce:_x000D_
obnova tráníku v ploše instalace geodrénu a místě uložení zeminy</t>
  </si>
  <si>
    <t>182001111R00</t>
  </si>
  <si>
    <t>Plošná úprava terénu, nerovnosti do 10 cm v rovině</t>
  </si>
  <si>
    <t>1794330820</t>
  </si>
  <si>
    <t>Poznámka k položce:_x000D_
úpravy terénu po zemních pracech před výsevem</t>
  </si>
  <si>
    <t>199000002R00</t>
  </si>
  <si>
    <t>Poplatek za skládku - ostatní zemina</t>
  </si>
  <si>
    <t>824975201</t>
  </si>
  <si>
    <t>Zakládání</t>
  </si>
  <si>
    <t>181101111R00</t>
  </si>
  <si>
    <t>Úprava pláně v zářezech se zhutněním - ručně</t>
  </si>
  <si>
    <t>-448352254</t>
  </si>
  <si>
    <t>Poznámka k položce:_x000D_
Úprava podkladu před pokládkou geodrénu</t>
  </si>
  <si>
    <t>219991111S00</t>
  </si>
  <si>
    <t>Položení plošného geodrénu pro odvod průsakových vod</t>
  </si>
  <si>
    <t>-1487737884</t>
  </si>
  <si>
    <t>Poznámka k položce:_x000D_
Srovnání terénu ve spádu, pokládka geodrénu s  přesahem min. 100mm a svislým vytažením na stěnu do úrovně -20mm pod okapový chodník. Dodávka - třírozměrný textilní drén - Drenážní kompozit z prostrorového extrudovaného drenážního jádra na obou stranách opatřeného filtrační geotextílií, plošná hmotnost min. 600g/m2, tl. Min 5,9mm, odolnost min. v zeminách s pH 4-9.</t>
  </si>
  <si>
    <t>229991111R00</t>
  </si>
  <si>
    <t>Ochranný plášť pilot z fólie z plastických hmot</t>
  </si>
  <si>
    <t>340728536</t>
  </si>
  <si>
    <t>Poznámka k položce:_x000D_
Separační vrstva základového zdiva od zeminy - volné přiložení</t>
  </si>
  <si>
    <t>283424102R</t>
  </si>
  <si>
    <t>Lišta ukončovací Gutta N černá dl. 2 m 10x50 mm</t>
  </si>
  <si>
    <t>-1478401105</t>
  </si>
  <si>
    <t>711823129R00</t>
  </si>
  <si>
    <t>Montáž ukončovací lišty k geodrenu</t>
  </si>
  <si>
    <t>-837432554</t>
  </si>
  <si>
    <t>Zpevněné plochy kromě vozovek a železničních svršků</t>
  </si>
  <si>
    <t>114203103R00</t>
  </si>
  <si>
    <t>Rozebrání dlažeb z lom.kamene do MC, spáry MC</t>
  </si>
  <si>
    <t>-101466498</t>
  </si>
  <si>
    <t>564751111R00</t>
  </si>
  <si>
    <t>Podklad z kameniva drceného vel.32-63 mm,tl. 15 cm</t>
  </si>
  <si>
    <t>-528264046</t>
  </si>
  <si>
    <t>632211411R00</t>
  </si>
  <si>
    <t>Doplnění dlažby z lomového kamene do MC do 4 m2</t>
  </si>
  <si>
    <t>-1702474713</t>
  </si>
  <si>
    <t>Poznámka k položce:_x000D_
Pokládka dlažby s využitím původního kamene</t>
  </si>
  <si>
    <t>San 106.208</t>
  </si>
  <si>
    <t>Obnova mazanin betonových u vstupu - práce + materiál</t>
  </si>
  <si>
    <t>kompl</t>
  </si>
  <si>
    <t>-1758254939</t>
  </si>
  <si>
    <t>Poznámka k položce:_x000D_
1m3 potěrový beton vč. dopravy + práce</t>
  </si>
  <si>
    <t>Úprava povrchů vnějších</t>
  </si>
  <si>
    <t>610411129R00</t>
  </si>
  <si>
    <t>Nástřik roztokem " Esco - Fluat "</t>
  </si>
  <si>
    <t>657930084</t>
  </si>
  <si>
    <t>Poznámka k položce:_x000D_
první vrstva</t>
  </si>
  <si>
    <t>1742715571</t>
  </si>
  <si>
    <t>Poznámka k položce:_x000D_
druhá vrstva</t>
  </si>
  <si>
    <t>REM-1005T00</t>
  </si>
  <si>
    <t>Kotvící postřik sanační ručně, materiál ve specifikaci</t>
  </si>
  <si>
    <t>-717237564</t>
  </si>
  <si>
    <t>REM-1006T00</t>
  </si>
  <si>
    <t>Vyrovnávací omítka ručně, tl. Vrstvy do 20mm, materiál ve specifikaci</t>
  </si>
  <si>
    <t>-85420347</t>
  </si>
  <si>
    <t>REM-1007T00</t>
  </si>
  <si>
    <t>Jádrová omítka ručně, tl. Vrstvy do 20mm, materiál ve specifikaci</t>
  </si>
  <si>
    <t>-1209381121</t>
  </si>
  <si>
    <t>REM-1008T00</t>
  </si>
  <si>
    <t>Příplatek za zatočení jádrové omítky do finálního povrchu</t>
  </si>
  <si>
    <t>-1314561449</t>
  </si>
  <si>
    <t>Rem-2011T</t>
  </si>
  <si>
    <t>Kotvící podhoz FASO KV</t>
  </si>
  <si>
    <t>-814053403</t>
  </si>
  <si>
    <t>Rem-2013T</t>
  </si>
  <si>
    <t>Vyrovnávací omítka - PREMIX FASO 20 VP 0-4 mm</t>
  </si>
  <si>
    <t>4922829</t>
  </si>
  <si>
    <t>Poznámka k položce:_x000D_
Tl. vrstvy 15mm tj. cca 25,5kg/m2</t>
  </si>
  <si>
    <t>Rem-2014T</t>
  </si>
  <si>
    <t>Jádrová omítka - PREMIX FASO 20 VP 0-2 mm</t>
  </si>
  <si>
    <t>-407220670</t>
  </si>
  <si>
    <t>San. odsol.1</t>
  </si>
  <si>
    <t>Omítka vápenná osolovací, obětovaná, ručně tloušťka vrstvy do 20 mm</t>
  </si>
  <si>
    <t>-1691449852</t>
  </si>
  <si>
    <t>Poznámka k položce:_x000D_
Zhotovitel oceňuje provedení omítky v tloušťce do 20mm a zvhlčování po dobu 2měsíců v režimu každý třetí den demineralizovanou vodou, ochranné krytí proti atmosferickým vlivům</t>
  </si>
  <si>
    <t>San. odsol.2</t>
  </si>
  <si>
    <t>Snížení salinity zdiva propařováním</t>
  </si>
  <si>
    <t>-1379180676</t>
  </si>
  <si>
    <t>Trubní vedení</t>
  </si>
  <si>
    <t>212759010</t>
  </si>
  <si>
    <t>Dodávka a montáž litinových lapačů splavenin s dopojením na stávající odvod</t>
  </si>
  <si>
    <t>1861853244</t>
  </si>
  <si>
    <t>Bourání konstrukcí</t>
  </si>
  <si>
    <t>289902111R0x</t>
  </si>
  <si>
    <t>Otlučení nebo odsekání tvrdých cementových omítek na gotickém kamenném soklu, práce budou prováděny pod dohledem restaurátora</t>
  </si>
  <si>
    <t>-1237924149</t>
  </si>
  <si>
    <t>Poznámka k položce:_x000D_
Včetně:_x000D_
- otlučení staré cementové omítky z kamenného soklu vyčištění spár,_x000D_
- odstranění zbytků omítek z líce kamenného obkladu,_x000D_
- shrabání a smetení otlučené suti.</t>
  </si>
  <si>
    <t>978021191R00</t>
  </si>
  <si>
    <t>Otlučení omítek vnitřních stěn do 100% odsolovací omítky</t>
  </si>
  <si>
    <t>-610952359</t>
  </si>
  <si>
    <t>D96</t>
  </si>
  <si>
    <t>Přesuny suti a vybouraných hmot</t>
  </si>
  <si>
    <t>979081111RT2</t>
  </si>
  <si>
    <t>Odvoz suti a vybour. hmot na skládku do 1 km kontejnerem 4 t</t>
  </si>
  <si>
    <t>-1489445961</t>
  </si>
  <si>
    <t>Poznámka k položce:_x000D_
Včetně naložení na dopravní prostředek a složení na skládku, bez poplatku za skládku.</t>
  </si>
  <si>
    <t>979082219R00</t>
  </si>
  <si>
    <t>Příplatek za dopravu suti po suchu za další 1 km</t>
  </si>
  <si>
    <t>-1471768899</t>
  </si>
  <si>
    <t>979990105R00</t>
  </si>
  <si>
    <t>Poplatek za skládku suti - cihelné výrobky, skupina odpadu 170102</t>
  </si>
  <si>
    <t>-1556085578</t>
  </si>
  <si>
    <t>M21</t>
  </si>
  <si>
    <t>Elektromontáže</t>
  </si>
  <si>
    <t>R - EL. 1001</t>
  </si>
  <si>
    <t>D+M mírné drátové elektroosmózy - řídící jednotka systému elektroosmózy</t>
  </si>
  <si>
    <t>ks</t>
  </si>
  <si>
    <t>-1055870893</t>
  </si>
  <si>
    <t>Poznámka k položce:_x000D_
Dodávka, montáž a uvedení do provozu řídící jednotky systému mírné drátové elektroosmózy. Výstupní hodnoty ŘJ -  napětí max. 6V s účinnou efektivní hodnotou 2,8V, záznam údajů (průtok proudu v mA, počítadlo provozních hodin), napojení na síťový rozvod 230V/50Hz ( zřízení přívodního kabelu napájení není součástí dodávky )</t>
  </si>
  <si>
    <t>R - EL. 1002</t>
  </si>
  <si>
    <t>D+M mírné drátové elektroosmózy - provedení kladné pásové elektrody ( ANODY )</t>
  </si>
  <si>
    <t>bm</t>
  </si>
  <si>
    <t>1632283381</t>
  </si>
  <si>
    <t>Poznámka k položce:_x000D_
Síťová elektroda (anoda + pól) -  pás ze skelných vláken potažených vodivým plastem vysoký 25-30cm, kontaktní vodič titan, popř. titan stříbro (3:4). Instalace na zdivo zbavené stávajících omítek vč. spárování, po předchozím podrovnáním maltou vápenné báze ( standard Knauf MV 1 ), krytí kontaktní maltou s vodivou příměsí.</t>
  </si>
  <si>
    <t>R - EL. 1003</t>
  </si>
  <si>
    <t>D+M mírné drátové elektroosmózy - provedení záporné tyčové elektrody ( KATODY )</t>
  </si>
  <si>
    <t>-789873312</t>
  </si>
  <si>
    <t>Poznámka k položce:_x000D_
Zemní elektroda (katoda -pól) - tyčové elektrody na bázi grafitu v délce 450-650mm  průměru min 20mm, osová rozteč do 4,5m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t>
  </si>
  <si>
    <t>R - EL. 1004</t>
  </si>
  <si>
    <t>D+M mírné drátové elektroosmózy - propojovací vedení systému</t>
  </si>
  <si>
    <t>1347645531</t>
  </si>
  <si>
    <t>Poznámka k položce:_x000D_
vč. dodávky systémových vodičů a těsněných spojů</t>
  </si>
  <si>
    <t>R - EL. 1005</t>
  </si>
  <si>
    <t>Vybudování kontrolních bodů systému mírné drátové elektroosmózy</t>
  </si>
  <si>
    <t>188268883</t>
  </si>
  <si>
    <t>Poznámka k položce:_x000D_
Zřízení  vývodu katodového a anodového okruhu s vyvedením přes svorkovnici uloženou v podomítkové krabičce, vč. dodávky a usazení el. krabičky a souvisejících propojovacích vedení a těsněných spojů.</t>
  </si>
  <si>
    <t>R - EL. 1006</t>
  </si>
  <si>
    <t>Kontrolní bod pevné sítě měřičských bodů pro sledování vývoje a změn vlhkosti zdiva, při odvlhčování , systémem mírné (drátové) elektroosmózy</t>
  </si>
  <si>
    <t>-401774417</t>
  </si>
  <si>
    <t>Poznámka k položce:_x000D_
Cena za 1 pozici ve 3 výškových úrovních, součástí zhotovení je provedení zaměření výchozí vlhkosti se záznamem v protokolu.</t>
  </si>
  <si>
    <t>ON</t>
  </si>
  <si>
    <t>Ostatní náklady</t>
  </si>
  <si>
    <t>005241010R</t>
  </si>
  <si>
    <t>Dokumentace skutečného provedení včetně fotodokumentace</t>
  </si>
  <si>
    <t>hod</t>
  </si>
  <si>
    <t>-542749079</t>
  </si>
  <si>
    <t>S01</t>
  </si>
  <si>
    <t>Prorážení otvorů</t>
  </si>
  <si>
    <t>970031018R00</t>
  </si>
  <si>
    <t>Vrtání jádrové do zdiva cihelného d 14-18 mm</t>
  </si>
  <si>
    <t>-1099182101</t>
  </si>
  <si>
    <t>970031035R00</t>
  </si>
  <si>
    <t>Vrtání jádrové do zdiva cihelného d 35-39 mm , pro katody systému elektroosmózy ( 1ks / 1,0bm )</t>
  </si>
  <si>
    <t>-860909415</t>
  </si>
  <si>
    <t>Poznámka k položce:_x000D_
Standardní provedení je hloubka 1,0m pro instalaci 1ks katody, hlubší vývrty viz. výkaz výměr</t>
  </si>
  <si>
    <t>SA</t>
  </si>
  <si>
    <t>Sanace</t>
  </si>
  <si>
    <t>900      R01</t>
  </si>
  <si>
    <t>HZS - pomocné práce při sanacích stavební dělník v tarifní třídě 4</t>
  </si>
  <si>
    <t>h</t>
  </si>
  <si>
    <t>1422531201</t>
  </si>
  <si>
    <t>900      R011</t>
  </si>
  <si>
    <t>HZS - dořešení sanačních detailů stavební dělník v tarifní třídě 4</t>
  </si>
  <si>
    <t>-1206842098</t>
  </si>
  <si>
    <t>D.1.4.5 - Elektroinstalace - vnější ochrana před bleskem</t>
  </si>
  <si>
    <t>13539248</t>
  </si>
  <si>
    <t>Ing. Miroslav Jágr</t>
  </si>
  <si>
    <t>741 - Elektroinstalace - silnoproud</t>
  </si>
  <si>
    <t>741</t>
  </si>
  <si>
    <t>Elektroinstalace - silnoproud</t>
  </si>
  <si>
    <t>741_1</t>
  </si>
  <si>
    <t>Kompletní dodávka a montáž elektroinstalace dle projektové dokumentace (samostatný položkový rozpočet)</t>
  </si>
  <si>
    <t>soubor</t>
  </si>
  <si>
    <t>-1048276173</t>
  </si>
  <si>
    <t>SEZNAM FIGUR</t>
  </si>
  <si>
    <t>Výměra</t>
  </si>
  <si>
    <t xml:space="preserve"> D.1.1</t>
  </si>
  <si>
    <t>Použití figury:</t>
  </si>
  <si>
    <t>Impregnace řeziva proti dřevokaznému hmyzu, houbám a plísním máčením třída ohrožení 1 a 2</t>
  </si>
  <si>
    <t>Spojovací prostředky krovů, bednění, laťování, nadstřešních konstrukcí</t>
  </si>
  <si>
    <t>Hoblování hraněného řeziva ve staveništní dílně</t>
  </si>
  <si>
    <t>Montáž ochranného zábradlí trubkového na vnějších stranách objektů odkloněného od svislice do 15°</t>
  </si>
  <si>
    <t>Příplatek k ochrannému zábradlí trubkovému na vnějších stranách objektů za první a ZKD den použití</t>
  </si>
  <si>
    <t>Demontáž ochranného zábradlí trubkového na vnějších stranách objektů odkloněného od svislice do 15°</t>
  </si>
  <si>
    <t>Montáž lešení řadového modulového lehkého zatížení do 200 kg/m2 š od 0,6 do 0,9 m v přes 10 do 25 m</t>
  </si>
  <si>
    <t>Příplatek k lešení řadovému modulovému lehkému š 0,9 m v přes 10 do 25 m za první a ZKD den použití</t>
  </si>
  <si>
    <t>Demontáž lešení řadového modulového lehkého zatížení do 200 kg/m2 š od 0,6 do 0,9 m v přes 10 do 25 m</t>
  </si>
  <si>
    <t>Montáž ochranné plachty z textilie z umělých vláken</t>
  </si>
  <si>
    <t>Odmaštění klempířských konstrukcí ředidlovým odmašťovačem před provedením nátěru</t>
  </si>
  <si>
    <t>Základní antikorozní jednonásobný syntetický nátěr klempířských konstrukcí</t>
  </si>
  <si>
    <t>Mezinátěr syntetický jednonásobný mezinátěr klempířských konstrukcí</t>
  </si>
  <si>
    <t>Krycí jednonásobný syntetický nátěr klempířských konstrukcí</t>
  </si>
  <si>
    <t>Příplatek k cenám provedení jednonásobného nátěru klempířských kcí za sklon přes 30 do 60°</t>
  </si>
  <si>
    <t>Bezoplachové odrezivění zámečnických konstrukcí</t>
  </si>
  <si>
    <t>Odmaštění zámečnických konstrukcí ředidlovým odmašťovačem</t>
  </si>
  <si>
    <t>Odstranění nátěru ze zámečnických konstrukcí obroušením</t>
  </si>
  <si>
    <t>Odstranění nátěru ze zámečnických konstrukcí odstraňovačem nátěrů</t>
  </si>
  <si>
    <t>Základní antikorozní jednonásobný syntetický samozákladující nátěr zámečnických konstrukcí</t>
  </si>
  <si>
    <t>Otlučení (osekání) cementových omítek vnějších ploch v rozsahu přes 50 do 100 %</t>
  </si>
  <si>
    <t>Vyrovnání podkladu vnějších stěn maltou vápennou tl do 10 mm</t>
  </si>
  <si>
    <t>Oprava vnější vápenné omítky s celoplošným přeštukováním členitosti 2 v rozsahu přes 80 do 100 %</t>
  </si>
  <si>
    <t>Penetrační vápenný nátěr hladkých nebo štukových omítek</t>
  </si>
  <si>
    <t>Fasádní nátěrový systém z hotové vápenné barvy na báhi čistého, minimálně 3 roky odleželého hašeného vápna s přísadou disperzního pojiva, aplikovaný ve 3 vrstvách</t>
  </si>
  <si>
    <t xml:space="preserve">Příplatek k cenám za zvýšenou pracnost provádění styku 2 barev  </t>
  </si>
  <si>
    <t>Krycí (ochranný ) probarvený nátěr (starobílý resp. okrový odstín) omítek hladkých omítek hladkých, zrnitých tenkovrstvých nebo štukových stupně členitosti 3 vápenný</t>
  </si>
  <si>
    <t>Oprava vnější vápenné štukové omítky členitosti 3 v rozsahu přes 80 do 100 %</t>
  </si>
  <si>
    <t>Vápenná omítka hladká jednovrstvá vnějších stěn nanášená ručně</t>
  </si>
  <si>
    <t>Vápenná hladká omítka ostění nebo nadpraží</t>
  </si>
  <si>
    <t>Dvojnásobné bílé vápenné malby v místnostech v do 3,80 m</t>
  </si>
  <si>
    <t>Spojovací prostředky pro montáž záklopu, stropnice a podbíjení</t>
  </si>
  <si>
    <t>Oprava vnitřní vápenné štukové omítky stěn v rozsahu plochy do 10 %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</si>
  <si>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</si>
  <si>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</si>
  <si>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</si>
  <si>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</si>
  <si>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</si>
  <si>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</si>
  <si>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</si>
  <si>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</si>
  <si>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</si>
  <si>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</si>
  <si>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</si>
  <si>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</si>
  <si>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</si>
  <si>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</si>
  <si>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</si>
  <si>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</si>
  <si>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</si>
  <si>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</si>
  <si>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</si>
  <si>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</si>
  <si>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</si>
  <si>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</si>
  <si>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</si>
  <si>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</si>
  <si>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</si>
  <si>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</si>
  <si>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</si>
  <si>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</si>
  <si>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</si>
  <si>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</si>
  <si>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</si>
  <si>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</si>
  <si>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</si>
  <si>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</si>
  <si>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</si>
  <si>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</si>
  <si>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</si>
  <si>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</si>
  <si>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</si>
  <si>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</si>
  <si>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</si>
  <si>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</si>
  <si>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</si>
  <si>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</si>
  <si>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</si>
  <si>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</si>
  <si>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</si>
  <si>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</si>
  <si>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</si>
  <si>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</si>
  <si>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</si>
  <si>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</si>
  <si>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</si>
  <si>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</si>
  <si>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</si>
  <si>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</si>
  <si>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</si>
  <si>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</si>
  <si>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</si>
  <si>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</si>
  <si>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</si>
  <si>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</si>
  <si>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</si>
  <si>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</si>
  <si>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</si>
  <si>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</si>
  <si>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</si>
  <si>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</si>
  <si>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</si>
  <si>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</si>
  <si>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</si>
  <si>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</si>
  <si>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</si>
  <si>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</si>
  <si>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</si>
  <si>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</si>
  <si>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</si>
  <si>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</si>
  <si>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</si>
  <si>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</si>
  <si>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</si>
  <si>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</si>
  <si>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</si>
  <si>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</si>
  <si>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</si>
  <si>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</si>
  <si>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</si>
  <si>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</si>
  <si>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</si>
  <si>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</si>
  <si>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</si>
  <si>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</si>
  <si>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</si>
  <si>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</si>
  <si>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</si>
  <si>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</si>
  <si>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</si>
  <si>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</si>
  <si>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</si>
  <si>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</si>
  <si>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</si>
  <si>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</si>
  <si>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</si>
  <si>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</si>
  <si>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</si>
  <si>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</si>
  <si>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</si>
  <si>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</si>
  <si>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</si>
  <si>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</si>
  <si>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</si>
  <si>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</si>
  <si>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</si>
  <si>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</si>
  <si>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</si>
  <si>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</si>
  <si>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</si>
  <si>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</si>
  <si>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</si>
  <si>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</si>
  <si>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</si>
  <si>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</si>
  <si>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</si>
  <si>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</si>
  <si>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</si>
  <si>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</si>
  <si>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</si>
  <si>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</si>
  <si>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</si>
  <si>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</si>
  <si>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</si>
  <si>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</si>
  <si>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</si>
  <si>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</si>
  <si>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</si>
  <si>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</si>
  <si>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</si>
  <si>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</si>
  <si>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</si>
  <si>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</si>
  <si>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</si>
  <si>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</si>
  <si>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</si>
  <si>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</si>
  <si>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</si>
  <si>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</si>
  <si>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</si>
  <si>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</si>
  <si>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</si>
  <si>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</si>
  <si>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</si>
  <si>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</si>
  <si>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</si>
  <si>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</si>
  <si>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</si>
  <si>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</si>
  <si>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</si>
  <si>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</si>
  <si>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</si>
  <si>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</si>
  <si>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</si>
  <si>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</si>
  <si>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</si>
  <si>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</si>
  <si>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</si>
  <si>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</si>
  <si>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</si>
  <si>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</si>
  <si>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</si>
  <si>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</si>
  <si>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</si>
  <si>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</si>
  <si>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</si>
  <si>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</si>
  <si>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</si>
  <si>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</si>
  <si>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</si>
  <si>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</si>
  <si>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</si>
  <si>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</si>
  <si>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</si>
  <si>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</si>
  <si>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</si>
  <si>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</si>
  <si>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</si>
  <si>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</si>
  <si>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</si>
  <si>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Hodnota A</t>
  </si>
  <si>
    <t>Hodnota B</t>
  </si>
  <si>
    <t>Základní náklady</t>
  </si>
  <si>
    <t>Montáž - materiál</t>
  </si>
  <si>
    <t>Montáž - práce</t>
  </si>
  <si>
    <t>Mezisoučet 1</t>
  </si>
  <si>
    <t>PPV 6,00% z montáže: materiál + práce</t>
  </si>
  <si>
    <t>Mezisoučet 2</t>
  </si>
  <si>
    <t>Základní náklady celkem</t>
  </si>
  <si>
    <t>Náklady celkem</t>
  </si>
  <si>
    <t>Součty odstavců</t>
  </si>
  <si>
    <t>Materiál</t>
  </si>
  <si>
    <t>Montáž</t>
  </si>
  <si>
    <t xml:space="preserve">  Demontáže</t>
  </si>
  <si>
    <t xml:space="preserve">  Hromosvod</t>
  </si>
  <si>
    <t>Mj</t>
  </si>
  <si>
    <t>Počet</t>
  </si>
  <si>
    <t>Materiál celkem</t>
  </si>
  <si>
    <t>DM</t>
  </si>
  <si>
    <t>Montáž celkem</t>
  </si>
  <si>
    <t>Cena</t>
  </si>
  <si>
    <t>Demontáže</t>
  </si>
  <si>
    <t>JÍMACÍ DRÁT</t>
  </si>
  <si>
    <t>pevně včetně svorek a podpěr + vyvěšení</t>
  </si>
  <si>
    <t>OCHRANNÝ ÚHELNÍK A DRŽÁK</t>
  </si>
  <si>
    <t xml:space="preserve">OU1,7 ohranný úhelník </t>
  </si>
  <si>
    <t>Demontáže - celkem</t>
  </si>
  <si>
    <t>Hromosvod</t>
  </si>
  <si>
    <t>MĚDĚNÉ  PROVEDENÍ</t>
  </si>
  <si>
    <t>MĚDĚNÝ DRÁT</t>
  </si>
  <si>
    <t>Drát 8 Cu T/4 drát o 8mm Cu T/4 (0,45kg/m) měkký</t>
  </si>
  <si>
    <t>SVORKY</t>
  </si>
  <si>
    <t>SO CU okapová - jednošroubová</t>
  </si>
  <si>
    <t>PODPĚRA VEDENÍ</t>
  </si>
  <si>
    <t>PV02-20 Cu do zdiva Cu, L 200mm</t>
  </si>
  <si>
    <t>OU1,7 ohranný úhelník 1700mm, nerez</t>
  </si>
  <si>
    <t>DOUa-25 nerez držák úhelníku do zdi 25 mm</t>
  </si>
  <si>
    <t>MONTÁŽNÍ PRÁCE</t>
  </si>
  <si>
    <t xml:space="preserve"> Štítek pro označení svodu</t>
  </si>
  <si>
    <t xml:space="preserve"> Tvarování mont.dílu</t>
  </si>
  <si>
    <t>Hromosvod - celkem</t>
  </si>
  <si>
    <t>HODINOVE ZUCTOVACI SAZBY</t>
  </si>
  <si>
    <t xml:space="preserve"> Zabezpeceni pracoviste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</si>
  <si>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</si>
  <si>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</si>
  <si>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</si>
  <si>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</si>
  <si>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</si>
  <si>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</si>
  <si>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</si>
  <si>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Nadpis rekapitulace</t>
  </si>
  <si>
    <t>D.1.4.5  VNĚJŠÍ OCHRANA PŘED BLESKEM</t>
  </si>
  <si>
    <t>Akce</t>
  </si>
  <si>
    <t>Kostel sv. Voršily v Chlumci nad Cidlinou</t>
  </si>
  <si>
    <t>Projekt</t>
  </si>
  <si>
    <t>Obnova fasády lodi a presbytáře</t>
  </si>
  <si>
    <t>Investor</t>
  </si>
  <si>
    <t>ŘK FARNOST - DĚKANSTVÍ, ČELAKOVSKÉHO 40, 503 51 CHLUMEC N/C</t>
  </si>
  <si>
    <t>Z. č.</t>
  </si>
  <si>
    <t>A. č.</t>
  </si>
  <si>
    <t>1016/22/22</t>
  </si>
  <si>
    <t>Smlouva</t>
  </si>
  <si>
    <t>Vypracoval</t>
  </si>
  <si>
    <t>ING.JÁGR</t>
  </si>
  <si>
    <t>Kontroloval</t>
  </si>
  <si>
    <t>30.5.2022</t>
  </si>
  <si>
    <t>Zpracovatel</t>
  </si>
  <si>
    <t>CÚ</t>
  </si>
  <si>
    <t>JKSO, cenová soustava RTS - položky nezatříděny</t>
  </si>
  <si>
    <t>Uvedené ceny jsou v Kč a nezahrnují DPH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</si>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</sst>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62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color rgb="FF000000"/>
      <name val="Tahoma"/>
      <family val="2"/>
      <charset val="238"/>
    </font>
    <font>
      <b/>
      <sz val="9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  <font>
      <b/>
      <sz val="11"/>
      <color rgb="FF000000"/>
      <name val="Tahoma"/>
      <family val="2"/>
      <charset val="238"/>
    </font>
    <font>
      <i/>
      <sz val="9"/>
      <color rgb="FF000000"/>
      <name val="Tahom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ECE9D8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E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3">
    <xf numFmtId="0" fontId="0" fillId="0" borderId="0"/>
    <xf numFmtId="0" fontId="55" fillId="0" borderId="0" applyNumberFormat="0" applyFill="0" applyBorder="0" applyAlignment="0" applyProtection="0"/>
    <xf numFmtId="0" fontId="1" fillId="0" borderId="1"/>
  </cellStyleXfs>
  <cellXfs count="4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6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0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5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3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4" fillId="4" borderId="9" xfId="0" applyFont="1" applyFill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25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4" xfId="0" applyFont="1" applyBorder="1" applyAlignment="1">
      <alignment vertical="center"/>
    </xf>
    <xf numFmtId="4" fontId="31" fillId="0" borderId="15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6" xfId="0" applyNumberFormat="1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4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166" fontId="31" fillId="0" borderId="21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/>
    </xf>
    <xf numFmtId="165" fontId="3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5" fillId="4" borderId="8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5" fillId="0" borderId="13" xfId="0" applyNumberFormat="1" applyFont="1" applyBorder="1" applyAlignment="1" applyProtection="1"/>
    <xf numFmtId="166" fontId="35" fillId="0" borderId="14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7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25" fillId="2" borderId="15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6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3" fillId="0" borderId="4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167" fontId="13" fillId="0" borderId="0" xfId="0" applyNumberFormat="1" applyFont="1" applyAlignment="1" applyProtection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3" fillId="0" borderId="4" xfId="0" applyFont="1" applyBorder="1" applyAlignment="1">
      <alignment vertical="center"/>
    </xf>
    <xf numFmtId="0" fontId="13" fillId="0" borderId="15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16" xfId="0" applyFont="1" applyBorder="1" applyAlignment="1" applyProtection="1">
      <alignment vertical="center"/>
    </xf>
    <xf numFmtId="0" fontId="13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14" fillId="0" borderId="4" xfId="0" applyFont="1" applyBorder="1" applyAlignment="1" applyProtection="1"/>
    <xf numFmtId="0" fontId="14" fillId="0" borderId="0" xfId="0" applyFont="1" applyAlignment="1" applyProtection="1"/>
    <xf numFmtId="0" fontId="14" fillId="0" borderId="0" xfId="0" applyFont="1" applyAlignment="1" applyProtection="1">
      <alignment horizontal="left"/>
    </xf>
    <xf numFmtId="0" fontId="14" fillId="0" borderId="0" xfId="0" applyFont="1" applyAlignment="1" applyProtection="1">
      <protection locked="0"/>
    </xf>
    <xf numFmtId="4" fontId="14" fillId="0" borderId="0" xfId="0" applyNumberFormat="1" applyFont="1" applyAlignment="1" applyProtection="1"/>
    <xf numFmtId="0" fontId="14" fillId="0" borderId="4" xfId="0" applyFont="1" applyBorder="1" applyAlignment="1"/>
    <xf numFmtId="0" fontId="14" fillId="0" borderId="15" xfId="0" applyFont="1" applyBorder="1" applyAlignment="1" applyProtection="1"/>
    <xf numFmtId="0" fontId="14" fillId="0" borderId="0" xfId="0" applyFont="1" applyBorder="1" applyAlignment="1" applyProtection="1"/>
    <xf numFmtId="166" fontId="14" fillId="0" borderId="0" xfId="0" applyNumberFormat="1" applyFont="1" applyBorder="1" applyAlignment="1" applyProtection="1"/>
    <xf numFmtId="166" fontId="14" fillId="0" borderId="16" xfId="0" applyNumberFormat="1" applyFont="1" applyBorder="1" applyAlignment="1" applyProtection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4" fontId="14" fillId="0" borderId="0" xfId="0" applyNumberFormat="1" applyFont="1" applyAlignment="1">
      <alignment vertical="center"/>
    </xf>
    <xf numFmtId="167" fontId="24" fillId="2" borderId="23" xfId="0" applyNumberFormat="1" applyFont="1" applyFill="1" applyBorder="1" applyAlignment="1" applyProtection="1">
      <alignment vertical="center"/>
      <protection locked="0"/>
    </xf>
    <xf numFmtId="0" fontId="41" fillId="0" borderId="23" xfId="0" applyFont="1" applyBorder="1" applyAlignment="1" applyProtection="1">
      <alignment horizontal="center" vertical="center"/>
    </xf>
    <xf numFmtId="49" fontId="41" fillId="0" borderId="23" xfId="0" applyNumberFormat="1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center" vertical="center" wrapText="1"/>
    </xf>
    <xf numFmtId="167" fontId="41" fillId="0" borderId="23" xfId="0" applyNumberFormat="1" applyFont="1" applyBorder="1" applyAlignment="1" applyProtection="1">
      <alignment vertical="center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</xf>
    <xf numFmtId="0" fontId="42" fillId="0" borderId="4" xfId="0" applyFont="1" applyBorder="1" applyAlignment="1">
      <alignment vertical="center"/>
    </xf>
    <xf numFmtId="0" fontId="41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25" fillId="2" borderId="20" xfId="0" applyFont="1" applyFill="1" applyBorder="1" applyAlignment="1" applyProtection="1">
      <alignment horizontal="left" vertical="center"/>
      <protection locked="0"/>
    </xf>
    <xf numFmtId="0" fontId="25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166" fontId="25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24" fillId="4" borderId="1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53" fillId="0" borderId="27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vertical="top"/>
    </xf>
    <xf numFmtId="0" fontId="54" fillId="0" borderId="1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horizontal="center" vertical="center"/>
    </xf>
    <xf numFmtId="49" fontId="54" fillId="0" borderId="1" xfId="0" applyNumberFormat="1" applyFont="1" applyBorder="1" applyAlignment="1" applyProtection="1">
      <alignment horizontal="left" vertical="center"/>
    </xf>
    <xf numFmtId="0" fontId="5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 applyAlignment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  <xf numFmtId="49" fontId="57" fillId="5" borderId="32" xfId="2" applyNumberFormat="1" applyFont="1" applyFill="1" applyBorder="1" applyAlignment="1">
      <alignment horizontal="left"/>
    </xf>
    <xf numFmtId="4" fontId="57" fillId="5" borderId="32" xfId="2" applyNumberFormat="1" applyFont="1" applyFill="1" applyBorder="1" applyAlignment="1">
      <alignment horizontal="left"/>
    </xf>
    <xf numFmtId="0" fontId="1" fillId="0" borderId="1" xfId="2"/>
    <xf numFmtId="49" fontId="58" fillId="6" borderId="32" xfId="2" applyNumberFormat="1" applyFont="1" applyFill="1" applyBorder="1" applyAlignment="1">
      <alignment horizontal="left"/>
    </xf>
    <xf numFmtId="4" fontId="58" fillId="6" borderId="32" xfId="2" applyNumberFormat="1" applyFont="1" applyFill="1" applyBorder="1" applyAlignment="1">
      <alignment horizontal="right"/>
    </xf>
    <xf numFmtId="49" fontId="57" fillId="7" borderId="32" xfId="2" applyNumberFormat="1" applyFont="1" applyFill="1" applyBorder="1" applyAlignment="1">
      <alignment horizontal="left"/>
    </xf>
    <xf numFmtId="4" fontId="57" fillId="7" borderId="32" xfId="2" applyNumberFormat="1" applyFont="1" applyFill="1" applyBorder="1" applyAlignment="1">
      <alignment horizontal="right"/>
    </xf>
    <xf numFmtId="49" fontId="59" fillId="8" borderId="32" xfId="2" applyNumberFormat="1" applyFont="1" applyFill="1" applyBorder="1" applyAlignment="1">
      <alignment horizontal="left"/>
    </xf>
    <xf numFmtId="4" fontId="59" fillId="8" borderId="32" xfId="2" applyNumberFormat="1" applyFont="1" applyFill="1" applyBorder="1" applyAlignment="1">
      <alignment horizontal="right"/>
    </xf>
    <xf numFmtId="49" fontId="60" fillId="9" borderId="32" xfId="2" applyNumberFormat="1" applyFont="1" applyFill="1" applyBorder="1" applyAlignment="1">
      <alignment horizontal="left"/>
    </xf>
    <xf numFmtId="4" fontId="60" fillId="9" borderId="32" xfId="2" applyNumberFormat="1" applyFont="1" applyFill="1" applyBorder="1" applyAlignment="1">
      <alignment horizontal="right"/>
    </xf>
    <xf numFmtId="49" fontId="58" fillId="6" borderId="32" xfId="2" applyNumberFormat="1" applyFont="1" applyFill="1" applyBorder="1" applyAlignment="1">
      <alignment horizontal="center"/>
    </xf>
    <xf numFmtId="49" fontId="1" fillId="0" borderId="1" xfId="2" applyNumberFormat="1"/>
    <xf numFmtId="4" fontId="1" fillId="0" borderId="1" xfId="2" applyNumberFormat="1"/>
    <xf numFmtId="49" fontId="61" fillId="10" borderId="32" xfId="2" applyNumberFormat="1" applyFont="1" applyFill="1" applyBorder="1" applyAlignment="1">
      <alignment horizontal="left"/>
    </xf>
    <xf numFmtId="4" fontId="61" fillId="10" borderId="32" xfId="2" applyNumberFormat="1" applyFont="1" applyFill="1" applyBorder="1" applyAlignment="1">
      <alignment horizontal="right"/>
    </xf>
    <xf numFmtId="0" fontId="0" fillId="0" borderId="0" xfId="0"/>
    <xf numFmtId="4" fontId="30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left" vertical="center"/>
    </xf>
    <xf numFmtId="0" fontId="24" fillId="4" borderId="8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vertical="center"/>
    </xf>
    <xf numFmtId="165" fontId="3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23" fillId="0" borderId="15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15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164" fontId="2" fillId="0" borderId="0" xfId="0" applyNumberFormat="1" applyFont="1" applyAlignment="1" applyProtection="1">
      <alignment horizontal="left" vertical="center"/>
    </xf>
    <xf numFmtId="0" fontId="5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5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0" fillId="0" borderId="0" xfId="0" applyProtection="1"/>
    <xf numFmtId="0" fontId="4" fillId="0" borderId="0" xfId="0" applyFont="1" applyAlignment="1" applyProtection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4" fontId="20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 wrapText="1"/>
    </xf>
    <xf numFmtId="0" fontId="46" fillId="0" borderId="29" xfId="0" applyFont="1" applyBorder="1" applyAlignment="1">
      <alignment horizontal="left"/>
    </xf>
    <xf numFmtId="0" fontId="45" fillId="0" borderId="1" xfId="0" applyFont="1" applyBorder="1" applyAlignment="1">
      <alignment horizontal="center" vertical="center"/>
    </xf>
    <xf numFmtId="49" fontId="47" fillId="0" borderId="1" xfId="0" applyNumberFormat="1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wrapText="1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944711814" TargetMode="External"/><Relationship Id="rId21" Type="http://schemas.openxmlformats.org/officeDocument/2006/relationships/hyperlink" Target="https://podminky.urs.cz/item/CS_URS_2022_02/944111111" TargetMode="External"/><Relationship Id="rId42" Type="http://schemas.openxmlformats.org/officeDocument/2006/relationships/hyperlink" Target="https://podminky.urs.cz/item/CS_URS_2022_01/762083121" TargetMode="External"/><Relationship Id="rId47" Type="http://schemas.openxmlformats.org/officeDocument/2006/relationships/hyperlink" Target="https://podminky.urs.cz/item/CS_URS_2022_02/762332531" TargetMode="External"/><Relationship Id="rId63" Type="http://schemas.openxmlformats.org/officeDocument/2006/relationships/hyperlink" Target="https://podminky.urs.cz/item/CS_URS_2022_02/764001911" TargetMode="External"/><Relationship Id="rId68" Type="http://schemas.openxmlformats.org/officeDocument/2006/relationships/hyperlink" Target="https://podminky.urs.cz/item/CS_URS_2022_02/764004801" TargetMode="External"/><Relationship Id="rId84" Type="http://schemas.openxmlformats.org/officeDocument/2006/relationships/hyperlink" Target="https://podminky.urs.cz/item/CS_URS_2022_02/998764203" TargetMode="External"/><Relationship Id="rId89" Type="http://schemas.openxmlformats.org/officeDocument/2006/relationships/hyperlink" Target="https://podminky.urs.cz/item/CS_URS_2022_02/765111831" TargetMode="External"/><Relationship Id="rId112" Type="http://schemas.openxmlformats.org/officeDocument/2006/relationships/hyperlink" Target="https://podminky.urs.cz/item/CS_URS_2022_02/784181001" TargetMode="External"/><Relationship Id="rId16" Type="http://schemas.openxmlformats.org/officeDocument/2006/relationships/hyperlink" Target="https://podminky.urs.cz/item/CS_URS_2022_02/941311211" TargetMode="External"/><Relationship Id="rId107" Type="http://schemas.openxmlformats.org/officeDocument/2006/relationships/hyperlink" Target="https://podminky.urs.cz/item/CS_URS_2022_02/783401313" TargetMode="External"/><Relationship Id="rId11" Type="http://schemas.openxmlformats.org/officeDocument/2006/relationships/hyperlink" Target="https://podminky.urs.cz/item/CS_URS_2022_02/619996137" TargetMode="External"/><Relationship Id="rId24" Type="http://schemas.openxmlformats.org/officeDocument/2006/relationships/hyperlink" Target="https://podminky.urs.cz/item/CS_URS_2022_02/944711114" TargetMode="External"/><Relationship Id="rId32" Type="http://schemas.openxmlformats.org/officeDocument/2006/relationships/hyperlink" Target="https://podminky.urs.cz/item/CS_URS_2022_02/985131111" TargetMode="External"/><Relationship Id="rId37" Type="http://schemas.openxmlformats.org/officeDocument/2006/relationships/hyperlink" Target="https://podminky.urs.cz/item/CS_URS_2022_02/997013511" TargetMode="External"/><Relationship Id="rId40" Type="http://schemas.openxmlformats.org/officeDocument/2006/relationships/hyperlink" Target="https://podminky.urs.cz/item/CS_URS_2022_02/998742203" TargetMode="External"/><Relationship Id="rId45" Type="http://schemas.openxmlformats.org/officeDocument/2006/relationships/hyperlink" Target="https://podminky.urs.cz/item/CS_URS_2022_02/762331813" TargetMode="External"/><Relationship Id="rId53" Type="http://schemas.openxmlformats.org/officeDocument/2006/relationships/hyperlink" Target="https://podminky.urs.cz/item/CS_URS_2022_02/762395000" TargetMode="External"/><Relationship Id="rId58" Type="http://schemas.openxmlformats.org/officeDocument/2006/relationships/hyperlink" Target="https://podminky.urs.cz/item/CS_URS_2022_02/762895000" TargetMode="External"/><Relationship Id="rId66" Type="http://schemas.openxmlformats.org/officeDocument/2006/relationships/hyperlink" Target="https://podminky.urs.cz/item/CS_URS_2022_02/764002861" TargetMode="External"/><Relationship Id="rId74" Type="http://schemas.openxmlformats.org/officeDocument/2006/relationships/hyperlink" Target="https://podminky.urs.cz/item/CS_URS_2022_02/764238404" TargetMode="External"/><Relationship Id="rId79" Type="http://schemas.openxmlformats.org/officeDocument/2006/relationships/hyperlink" Target="https://podminky.urs.cz/item/CS_URS_2022_02/764531464" TargetMode="External"/><Relationship Id="rId87" Type="http://schemas.openxmlformats.org/officeDocument/2006/relationships/hyperlink" Target="https://podminky.urs.cz/item/CS_URS_2022_02/765111827" TargetMode="External"/><Relationship Id="rId102" Type="http://schemas.openxmlformats.org/officeDocument/2006/relationships/hyperlink" Target="https://podminky.urs.cz/item/CS_URS_2022_02/783301303" TargetMode="External"/><Relationship Id="rId110" Type="http://schemas.openxmlformats.org/officeDocument/2006/relationships/hyperlink" Target="https://podminky.urs.cz/item/CS_URS_2022_02/783491003" TargetMode="External"/><Relationship Id="rId115" Type="http://schemas.openxmlformats.org/officeDocument/2006/relationships/drawing" Target="../drawings/drawing2.xml"/><Relationship Id="rId5" Type="http://schemas.openxmlformats.org/officeDocument/2006/relationships/hyperlink" Target="https://podminky.urs.cz/item/CS_URS_2022_02/612311141" TargetMode="External"/><Relationship Id="rId61" Type="http://schemas.openxmlformats.org/officeDocument/2006/relationships/hyperlink" Target="https://podminky.urs.cz/item/CS_URS_2022_02/764001821" TargetMode="External"/><Relationship Id="rId82" Type="http://schemas.openxmlformats.org/officeDocument/2006/relationships/hyperlink" Target="https://podminky.urs.cz/item/CS_URS_2022_02/764538422" TargetMode="External"/><Relationship Id="rId90" Type="http://schemas.openxmlformats.org/officeDocument/2006/relationships/hyperlink" Target="https://podminky.urs.cz/item/CS_URS_2022_02/765111833" TargetMode="External"/><Relationship Id="rId95" Type="http://schemas.openxmlformats.org/officeDocument/2006/relationships/hyperlink" Target="https://podminky.urs.cz/item/CS_URS_2022_02/765211829" TargetMode="External"/><Relationship Id="rId19" Type="http://schemas.openxmlformats.org/officeDocument/2006/relationships/hyperlink" Target="https://podminky.urs.cz/item/CS_URS_2022_02/943211211" TargetMode="External"/><Relationship Id="rId14" Type="http://schemas.openxmlformats.org/officeDocument/2006/relationships/hyperlink" Target="https://podminky.urs.cz/item/CS_URS_2022_02/622325409" TargetMode="External"/><Relationship Id="rId22" Type="http://schemas.openxmlformats.org/officeDocument/2006/relationships/hyperlink" Target="https://podminky.urs.cz/item/CS_URS_2022_02/944111211" TargetMode="External"/><Relationship Id="rId27" Type="http://schemas.openxmlformats.org/officeDocument/2006/relationships/hyperlink" Target="https://podminky.urs.cz/item/CS_URS_2022_02/949101112" TargetMode="External"/><Relationship Id="rId30" Type="http://schemas.openxmlformats.org/officeDocument/2006/relationships/hyperlink" Target="https://podminky.urs.cz/item/CS_URS_2022_02/978013191" TargetMode="External"/><Relationship Id="rId35" Type="http://schemas.openxmlformats.org/officeDocument/2006/relationships/hyperlink" Target="https://podminky.urs.cz/item/CS_URS_2022_02/997013321" TargetMode="External"/><Relationship Id="rId43" Type="http://schemas.openxmlformats.org/officeDocument/2006/relationships/hyperlink" Target="https://podminky.urs.cz/item/CS_URS_2022_02/762331811" TargetMode="External"/><Relationship Id="rId48" Type="http://schemas.openxmlformats.org/officeDocument/2006/relationships/hyperlink" Target="https://podminky.urs.cz/item/CS_URS_2022_02/762332532" TargetMode="External"/><Relationship Id="rId56" Type="http://schemas.openxmlformats.org/officeDocument/2006/relationships/hyperlink" Target="https://podminky.urs.cz/item/CS_URS_2022_02/762823230" TargetMode="External"/><Relationship Id="rId64" Type="http://schemas.openxmlformats.org/officeDocument/2006/relationships/hyperlink" Target="https://podminky.urs.cz/item/CS_URS_2022_02/764002801" TargetMode="External"/><Relationship Id="rId69" Type="http://schemas.openxmlformats.org/officeDocument/2006/relationships/hyperlink" Target="https://podminky.urs.cz/item/CS_URS_2022_02/764004861" TargetMode="External"/><Relationship Id="rId77" Type="http://schemas.openxmlformats.org/officeDocument/2006/relationships/hyperlink" Target="https://podminky.urs.cz/item/CS_URS_2022_02/764531405" TargetMode="External"/><Relationship Id="rId100" Type="http://schemas.openxmlformats.org/officeDocument/2006/relationships/hyperlink" Target="https://podminky.urs.cz/item/CS_URS_2022_02/998767203" TargetMode="External"/><Relationship Id="rId105" Type="http://schemas.openxmlformats.org/officeDocument/2006/relationships/hyperlink" Target="https://podminky.urs.cz/item/CS_URS_2022_02/783306807" TargetMode="External"/><Relationship Id="rId113" Type="http://schemas.openxmlformats.org/officeDocument/2006/relationships/hyperlink" Target="https://podminky.urs.cz/item/CS_URS_2022_02/784312021" TargetMode="External"/><Relationship Id="rId8" Type="http://schemas.openxmlformats.org/officeDocument/2006/relationships/hyperlink" Target="https://podminky.urs.cz/item/CS_URS_2022_02/619315131" TargetMode="External"/><Relationship Id="rId51" Type="http://schemas.openxmlformats.org/officeDocument/2006/relationships/hyperlink" Target="https://podminky.urs.cz/item/CS_URS_2022_02/762341210" TargetMode="External"/><Relationship Id="rId72" Type="http://schemas.openxmlformats.org/officeDocument/2006/relationships/hyperlink" Target="https://podminky.urs.cz/item/CS_URS_2022_02/764131403" TargetMode="External"/><Relationship Id="rId80" Type="http://schemas.openxmlformats.org/officeDocument/2006/relationships/hyperlink" Target="https://podminky.urs.cz/item/CS_URS_2022_02/764531465" TargetMode="External"/><Relationship Id="rId85" Type="http://schemas.openxmlformats.org/officeDocument/2006/relationships/hyperlink" Target="https://podminky.urs.cz/item/CS_URS_2022_02/765111122" TargetMode="External"/><Relationship Id="rId93" Type="http://schemas.openxmlformats.org/officeDocument/2006/relationships/hyperlink" Target="https://podminky.urs.cz/item/CS_URS_2022_02/765191911" TargetMode="External"/><Relationship Id="rId98" Type="http://schemas.openxmlformats.org/officeDocument/2006/relationships/hyperlink" Target="https://podminky.urs.cz/item/CS_URS_2022_02/998765203" TargetMode="External"/><Relationship Id="rId3" Type="http://schemas.openxmlformats.org/officeDocument/2006/relationships/hyperlink" Target="https://podminky.urs.cz/item/CS_URS_2022_02/611311191" TargetMode="External"/><Relationship Id="rId12" Type="http://schemas.openxmlformats.org/officeDocument/2006/relationships/hyperlink" Target="https://podminky.urs.cz/item/CS_URS_2022_02/619996145" TargetMode="External"/><Relationship Id="rId17" Type="http://schemas.openxmlformats.org/officeDocument/2006/relationships/hyperlink" Target="https://podminky.urs.cz/item/CS_URS_2022_02/941311812" TargetMode="External"/><Relationship Id="rId25" Type="http://schemas.openxmlformats.org/officeDocument/2006/relationships/hyperlink" Target="https://podminky.urs.cz/item/CS_URS_2022_02/944711214" TargetMode="External"/><Relationship Id="rId33" Type="http://schemas.openxmlformats.org/officeDocument/2006/relationships/hyperlink" Target="https://podminky.urs.cz/item/CS_URS_2022_02/997013157" TargetMode="External"/><Relationship Id="rId38" Type="http://schemas.openxmlformats.org/officeDocument/2006/relationships/hyperlink" Target="https://podminky.urs.cz/item/CS_URS_2022_02/997013631" TargetMode="External"/><Relationship Id="rId46" Type="http://schemas.openxmlformats.org/officeDocument/2006/relationships/hyperlink" Target="https://podminky.urs.cz/item/CS_URS_2022_02/762331814" TargetMode="External"/><Relationship Id="rId59" Type="http://schemas.openxmlformats.org/officeDocument/2006/relationships/hyperlink" Target="https://podminky.urs.cz/item/CS_URS_2022_02/998762203" TargetMode="External"/><Relationship Id="rId67" Type="http://schemas.openxmlformats.org/officeDocument/2006/relationships/hyperlink" Target="https://podminky.urs.cz/item/CS_URS_2022_02/764002871" TargetMode="External"/><Relationship Id="rId103" Type="http://schemas.openxmlformats.org/officeDocument/2006/relationships/hyperlink" Target="https://podminky.urs.cz/item/CS_URS_2022_02/783301313" TargetMode="External"/><Relationship Id="rId108" Type="http://schemas.openxmlformats.org/officeDocument/2006/relationships/hyperlink" Target="https://podminky.urs.cz/item/CS_URS_2022_02/783415101" TargetMode="External"/><Relationship Id="rId20" Type="http://schemas.openxmlformats.org/officeDocument/2006/relationships/hyperlink" Target="https://podminky.urs.cz/item/CS_URS_2022_02/943211811" TargetMode="External"/><Relationship Id="rId41" Type="http://schemas.openxmlformats.org/officeDocument/2006/relationships/hyperlink" Target="https://podminky.urs.cz/item/CS_URS_2022_02/762081150" TargetMode="External"/><Relationship Id="rId54" Type="http://schemas.openxmlformats.org/officeDocument/2006/relationships/hyperlink" Target="https://podminky.urs.cz/item/CS_URS_2022_02/762811410" TargetMode="External"/><Relationship Id="rId62" Type="http://schemas.openxmlformats.org/officeDocument/2006/relationships/hyperlink" Target="https://podminky.urs.cz/item/CS_URS_2022_02/764001891" TargetMode="External"/><Relationship Id="rId70" Type="http://schemas.openxmlformats.org/officeDocument/2006/relationships/hyperlink" Target="https://podminky.urs.cz/item/CS_URS_2022_02/764031414" TargetMode="External"/><Relationship Id="rId75" Type="http://schemas.openxmlformats.org/officeDocument/2006/relationships/hyperlink" Target="https://podminky.urs.cz/item/CS_URS_2022_02/764331414" TargetMode="External"/><Relationship Id="rId83" Type="http://schemas.openxmlformats.org/officeDocument/2006/relationships/hyperlink" Target="https://podminky.urs.cz/item/CS_URS_2022_02/764538423" TargetMode="External"/><Relationship Id="rId88" Type="http://schemas.openxmlformats.org/officeDocument/2006/relationships/hyperlink" Target="https://podminky.urs.cz/item/CS_URS_2022_02/765111829" TargetMode="External"/><Relationship Id="rId91" Type="http://schemas.openxmlformats.org/officeDocument/2006/relationships/hyperlink" Target="https://podminky.urs.cz/item/CS_URS_2022_02/765114061" TargetMode="External"/><Relationship Id="rId96" Type="http://schemas.openxmlformats.org/officeDocument/2006/relationships/hyperlink" Target="https://podminky.urs.cz/item/CS_URS_2022_02/765214181" TargetMode="External"/><Relationship Id="rId111" Type="http://schemas.openxmlformats.org/officeDocument/2006/relationships/hyperlink" Target="https://podminky.urs.cz/item/CS_URS_2022_02/783823137" TargetMode="External"/><Relationship Id="rId1" Type="http://schemas.openxmlformats.org/officeDocument/2006/relationships/hyperlink" Target="https://podminky.urs.cz/item/CS_URS_2022_02/611143011" TargetMode="External"/><Relationship Id="rId6" Type="http://schemas.openxmlformats.org/officeDocument/2006/relationships/hyperlink" Target="https://podminky.urs.cz/item/CS_URS_2022_02/612311191" TargetMode="External"/><Relationship Id="rId15" Type="http://schemas.openxmlformats.org/officeDocument/2006/relationships/hyperlink" Target="https://podminky.urs.cz/item/CS_URS_2022_02/941311112" TargetMode="External"/><Relationship Id="rId23" Type="http://schemas.openxmlformats.org/officeDocument/2006/relationships/hyperlink" Target="https://podminky.urs.cz/item/CS_URS_2022_02/944111811" TargetMode="External"/><Relationship Id="rId28" Type="http://schemas.openxmlformats.org/officeDocument/2006/relationships/hyperlink" Target="https://podminky.urs.cz/item/CS_URS_2022_02/952901111" TargetMode="External"/><Relationship Id="rId36" Type="http://schemas.openxmlformats.org/officeDocument/2006/relationships/hyperlink" Target="https://podminky.urs.cz/item/CS_URS_2022_02/997013509" TargetMode="External"/><Relationship Id="rId49" Type="http://schemas.openxmlformats.org/officeDocument/2006/relationships/hyperlink" Target="https://podminky.urs.cz/item/CS_URS_2022_02/762332533" TargetMode="External"/><Relationship Id="rId57" Type="http://schemas.openxmlformats.org/officeDocument/2006/relationships/hyperlink" Target="https://podminky.urs.cz/item/CS_URS_2022_02/762841812" TargetMode="External"/><Relationship Id="rId106" Type="http://schemas.openxmlformats.org/officeDocument/2006/relationships/hyperlink" Target="https://podminky.urs.cz/item/CS_URS_2022_02/783314203" TargetMode="External"/><Relationship Id="rId114" Type="http://schemas.openxmlformats.org/officeDocument/2006/relationships/printerSettings" Target="../printerSettings/printerSettings2.bin"/><Relationship Id="rId10" Type="http://schemas.openxmlformats.org/officeDocument/2006/relationships/hyperlink" Target="https://podminky.urs.cz/item/CS_URS_2022_02/619996127" TargetMode="External"/><Relationship Id="rId31" Type="http://schemas.openxmlformats.org/officeDocument/2006/relationships/hyperlink" Target="https://podminky.urs.cz/item/CS_URS_2022_02/978015391" TargetMode="External"/><Relationship Id="rId44" Type="http://schemas.openxmlformats.org/officeDocument/2006/relationships/hyperlink" Target="https://podminky.urs.cz/item/CS_URS_2022_02/762331812" TargetMode="External"/><Relationship Id="rId52" Type="http://schemas.openxmlformats.org/officeDocument/2006/relationships/hyperlink" Target="https://podminky.urs.cz/item/CS_URS_2022_02/762341811" TargetMode="External"/><Relationship Id="rId60" Type="http://schemas.openxmlformats.org/officeDocument/2006/relationships/hyperlink" Target="https://podminky.urs.cz/item/CS_URS_2022_02/764001801" TargetMode="External"/><Relationship Id="rId65" Type="http://schemas.openxmlformats.org/officeDocument/2006/relationships/hyperlink" Target="https://podminky.urs.cz/item/CS_URS_2022_02/764002821" TargetMode="External"/><Relationship Id="rId73" Type="http://schemas.openxmlformats.org/officeDocument/2006/relationships/hyperlink" Target="https://podminky.urs.cz/item/CS_URS_2022_02/764231441" TargetMode="External"/><Relationship Id="rId78" Type="http://schemas.openxmlformats.org/officeDocument/2006/relationships/hyperlink" Target="https://podminky.urs.cz/item/CS_URS_2022_02/764531445" TargetMode="External"/><Relationship Id="rId81" Type="http://schemas.openxmlformats.org/officeDocument/2006/relationships/hyperlink" Target="https://podminky.urs.cz/item/CS_URS_2022_02/764537405" TargetMode="External"/><Relationship Id="rId86" Type="http://schemas.openxmlformats.org/officeDocument/2006/relationships/hyperlink" Target="https://podminky.urs.cz/item/CS_URS_2022_02/765111503" TargetMode="External"/><Relationship Id="rId94" Type="http://schemas.openxmlformats.org/officeDocument/2006/relationships/hyperlink" Target="https://podminky.urs.cz/item/CS_URS_2022_02/765211819" TargetMode="External"/><Relationship Id="rId99" Type="http://schemas.openxmlformats.org/officeDocument/2006/relationships/hyperlink" Target="https://podminky.urs.cz/item/CS_URS_2022_02/998766203" TargetMode="External"/><Relationship Id="rId101" Type="http://schemas.openxmlformats.org/officeDocument/2006/relationships/hyperlink" Target="https://podminky.urs.cz/item/CS_URS_2022_02/783223021" TargetMode="External"/><Relationship Id="rId4" Type="http://schemas.openxmlformats.org/officeDocument/2006/relationships/hyperlink" Target="https://podminky.urs.cz/item/CS_URS_2022_02/612142012" TargetMode="External"/><Relationship Id="rId9" Type="http://schemas.openxmlformats.org/officeDocument/2006/relationships/hyperlink" Target="https://podminky.urs.cz/item/CS_URS_2022_02/619996117" TargetMode="External"/><Relationship Id="rId13" Type="http://schemas.openxmlformats.org/officeDocument/2006/relationships/hyperlink" Target="https://podminky.urs.cz/item/CS_URS_2022_02/622131152" TargetMode="External"/><Relationship Id="rId18" Type="http://schemas.openxmlformats.org/officeDocument/2006/relationships/hyperlink" Target="https://podminky.urs.cz/item/CS_URS_2022_02/943211111" TargetMode="External"/><Relationship Id="rId39" Type="http://schemas.openxmlformats.org/officeDocument/2006/relationships/hyperlink" Target="https://podminky.urs.cz/item/CS_URS_2022_02/998017004" TargetMode="External"/><Relationship Id="rId109" Type="http://schemas.openxmlformats.org/officeDocument/2006/relationships/hyperlink" Target="https://podminky.urs.cz/item/CS_URS_2022_02/783417101" TargetMode="External"/><Relationship Id="rId34" Type="http://schemas.openxmlformats.org/officeDocument/2006/relationships/hyperlink" Target="https://podminky.urs.cz/item/CS_URS_2022_02/997013311" TargetMode="External"/><Relationship Id="rId50" Type="http://schemas.openxmlformats.org/officeDocument/2006/relationships/hyperlink" Target="https://podminky.urs.cz/item/CS_URS_2022_02/762332534" TargetMode="External"/><Relationship Id="rId55" Type="http://schemas.openxmlformats.org/officeDocument/2006/relationships/hyperlink" Target="https://podminky.urs.cz/item/CS_URS_2022_02/762822830" TargetMode="External"/><Relationship Id="rId76" Type="http://schemas.openxmlformats.org/officeDocument/2006/relationships/hyperlink" Target="https://podminky.urs.cz/item/CS_URS_2022_02/764531404" TargetMode="External"/><Relationship Id="rId97" Type="http://schemas.openxmlformats.org/officeDocument/2006/relationships/hyperlink" Target="https://podminky.urs.cz/item/CS_URS_2022_02/765214481" TargetMode="External"/><Relationship Id="rId104" Type="http://schemas.openxmlformats.org/officeDocument/2006/relationships/hyperlink" Target="https://podminky.urs.cz/item/CS_URS_2022_02/783306801" TargetMode="External"/><Relationship Id="rId7" Type="http://schemas.openxmlformats.org/officeDocument/2006/relationships/hyperlink" Target="https://podminky.urs.cz/item/CS_URS_2022_02/612315421" TargetMode="External"/><Relationship Id="rId71" Type="http://schemas.openxmlformats.org/officeDocument/2006/relationships/hyperlink" Target="https://podminky.urs.cz/item/CS_URS_2022_02/764031423" TargetMode="External"/><Relationship Id="rId92" Type="http://schemas.openxmlformats.org/officeDocument/2006/relationships/hyperlink" Target="https://podminky.urs.cz/item/CS_URS_2022_02/765191013" TargetMode="External"/><Relationship Id="rId2" Type="http://schemas.openxmlformats.org/officeDocument/2006/relationships/hyperlink" Target="https://podminky.urs.cz/item/CS_URS_2022_02/611311141" TargetMode="External"/><Relationship Id="rId29" Type="http://schemas.openxmlformats.org/officeDocument/2006/relationships/hyperlink" Target="https://podminky.urs.cz/item/CS_URS_2022_02/96406113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20" t="s">
        <v>0</v>
      </c>
      <c r="AZ1" s="20" t="s">
        <v>1</v>
      </c>
      <c r="BA1" s="20" t="s">
        <v>2</v>
      </c>
      <c r="BB1" s="20" t="s">
        <v>3</v>
      </c>
      <c r="BT1" s="20" t="s">
        <v>4</v>
      </c>
      <c r="BU1" s="20" t="s">
        <v>4</v>
      </c>
      <c r="BV1" s="20" t="s">
        <v>5</v>
      </c>
    </row>
    <row r="2" spans="1:74" s="1" customFormat="1" ht="36.950000000000003" customHeight="1">
      <c r="AR2" s="387"/>
      <c r="AS2" s="387"/>
      <c r="AT2" s="387"/>
      <c r="AU2" s="387"/>
      <c r="AV2" s="387"/>
      <c r="AW2" s="387"/>
      <c r="AX2" s="387"/>
      <c r="AY2" s="387"/>
      <c r="AZ2" s="387"/>
      <c r="BA2" s="387"/>
      <c r="BB2" s="387"/>
      <c r="BC2" s="387"/>
      <c r="BD2" s="387"/>
      <c r="BE2" s="387"/>
      <c r="BS2" s="21" t="s">
        <v>6</v>
      </c>
      <c r="BT2" s="21" t="s">
        <v>7</v>
      </c>
    </row>
    <row r="3" spans="1:74" s="1" customFormat="1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4"/>
      <c r="BS3" s="21" t="s">
        <v>6</v>
      </c>
      <c r="BT3" s="21" t="s">
        <v>8</v>
      </c>
    </row>
    <row r="4" spans="1:74" s="1" customFormat="1" ht="24.95" customHeight="1">
      <c r="B4" s="25"/>
      <c r="C4" s="26"/>
      <c r="D4" s="27" t="s">
        <v>9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4"/>
      <c r="AS4" s="28" t="s">
        <v>10</v>
      </c>
      <c r="BE4" s="29" t="s">
        <v>11</v>
      </c>
      <c r="BS4" s="21" t="s">
        <v>12</v>
      </c>
    </row>
    <row r="5" spans="1:74" s="1" customFormat="1" ht="12" customHeight="1">
      <c r="B5" s="25"/>
      <c r="C5" s="26"/>
      <c r="D5" s="30" t="s">
        <v>13</v>
      </c>
      <c r="E5" s="26"/>
      <c r="F5" s="26"/>
      <c r="G5" s="26"/>
      <c r="H5" s="26"/>
      <c r="I5" s="26"/>
      <c r="J5" s="26"/>
      <c r="K5" s="418" t="s">
        <v>14</v>
      </c>
      <c r="L5" s="419"/>
      <c r="M5" s="419"/>
      <c r="N5" s="419"/>
      <c r="O5" s="419"/>
      <c r="P5" s="419"/>
      <c r="Q5" s="419"/>
      <c r="R5" s="419"/>
      <c r="S5" s="419"/>
      <c r="T5" s="419"/>
      <c r="U5" s="419"/>
      <c r="V5" s="419"/>
      <c r="W5" s="419"/>
      <c r="X5" s="419"/>
      <c r="Y5" s="419"/>
      <c r="Z5" s="419"/>
      <c r="AA5" s="419"/>
      <c r="AB5" s="419"/>
      <c r="AC5" s="419"/>
      <c r="AD5" s="419"/>
      <c r="AE5" s="419"/>
      <c r="AF5" s="419"/>
      <c r="AG5" s="419"/>
      <c r="AH5" s="419"/>
      <c r="AI5" s="419"/>
      <c r="AJ5" s="419"/>
      <c r="AK5" s="419"/>
      <c r="AL5" s="419"/>
      <c r="AM5" s="419"/>
      <c r="AN5" s="419"/>
      <c r="AO5" s="419"/>
      <c r="AP5" s="26"/>
      <c r="AQ5" s="26"/>
      <c r="AR5" s="24"/>
      <c r="BE5" s="415" t="s">
        <v>15</v>
      </c>
      <c r="BS5" s="21" t="s">
        <v>6</v>
      </c>
    </row>
    <row r="6" spans="1:74" s="1" customFormat="1" ht="36.950000000000003" customHeight="1">
      <c r="B6" s="25"/>
      <c r="C6" s="26"/>
      <c r="D6" s="32" t="s">
        <v>16</v>
      </c>
      <c r="E6" s="26"/>
      <c r="F6" s="26"/>
      <c r="G6" s="26"/>
      <c r="H6" s="26"/>
      <c r="I6" s="26"/>
      <c r="J6" s="26"/>
      <c r="K6" s="420" t="s">
        <v>17</v>
      </c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9"/>
      <c r="Z6" s="419"/>
      <c r="AA6" s="419"/>
      <c r="AB6" s="419"/>
      <c r="AC6" s="419"/>
      <c r="AD6" s="419"/>
      <c r="AE6" s="419"/>
      <c r="AF6" s="419"/>
      <c r="AG6" s="419"/>
      <c r="AH6" s="419"/>
      <c r="AI6" s="419"/>
      <c r="AJ6" s="419"/>
      <c r="AK6" s="419"/>
      <c r="AL6" s="419"/>
      <c r="AM6" s="419"/>
      <c r="AN6" s="419"/>
      <c r="AO6" s="419"/>
      <c r="AP6" s="26"/>
      <c r="AQ6" s="26"/>
      <c r="AR6" s="24"/>
      <c r="BE6" s="416"/>
      <c r="BS6" s="21" t="s">
        <v>6</v>
      </c>
    </row>
    <row r="7" spans="1:74" s="1" customFormat="1" ht="12" customHeight="1">
      <c r="B7" s="25"/>
      <c r="C7" s="26"/>
      <c r="D7" s="33" t="s">
        <v>18</v>
      </c>
      <c r="E7" s="26"/>
      <c r="F7" s="26"/>
      <c r="G7" s="26"/>
      <c r="H7" s="26"/>
      <c r="I7" s="26"/>
      <c r="J7" s="26"/>
      <c r="K7" s="31" t="s">
        <v>19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3" t="s">
        <v>20</v>
      </c>
      <c r="AL7" s="26"/>
      <c r="AM7" s="26"/>
      <c r="AN7" s="31" t="s">
        <v>19</v>
      </c>
      <c r="AO7" s="26"/>
      <c r="AP7" s="26"/>
      <c r="AQ7" s="26"/>
      <c r="AR7" s="24"/>
      <c r="BE7" s="416"/>
      <c r="BS7" s="21" t="s">
        <v>6</v>
      </c>
    </row>
    <row r="8" spans="1:74" s="1" customFormat="1" ht="12" customHeight="1">
      <c r="B8" s="25"/>
      <c r="C8" s="26"/>
      <c r="D8" s="33" t="s">
        <v>21</v>
      </c>
      <c r="E8" s="26"/>
      <c r="F8" s="26"/>
      <c r="G8" s="26"/>
      <c r="H8" s="26"/>
      <c r="I8" s="26"/>
      <c r="J8" s="26"/>
      <c r="K8" s="31" t="s">
        <v>22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3" t="s">
        <v>23</v>
      </c>
      <c r="AL8" s="26"/>
      <c r="AM8" s="26"/>
      <c r="AN8" s="34" t="s">
        <v>24</v>
      </c>
      <c r="AO8" s="26"/>
      <c r="AP8" s="26"/>
      <c r="AQ8" s="26"/>
      <c r="AR8" s="24"/>
      <c r="BE8" s="416"/>
      <c r="BS8" s="21" t="s">
        <v>6</v>
      </c>
    </row>
    <row r="9" spans="1:74" s="1" customFormat="1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4"/>
      <c r="BE9" s="416"/>
      <c r="BS9" s="21" t="s">
        <v>6</v>
      </c>
    </row>
    <row r="10" spans="1:74" s="1" customFormat="1" ht="12" customHeight="1">
      <c r="B10" s="25"/>
      <c r="C10" s="26"/>
      <c r="D10" s="33" t="s">
        <v>25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3" t="s">
        <v>26</v>
      </c>
      <c r="AL10" s="26"/>
      <c r="AM10" s="26"/>
      <c r="AN10" s="31" t="s">
        <v>27</v>
      </c>
      <c r="AO10" s="26"/>
      <c r="AP10" s="26"/>
      <c r="AQ10" s="26"/>
      <c r="AR10" s="24"/>
      <c r="BE10" s="416"/>
      <c r="BS10" s="21" t="s">
        <v>6</v>
      </c>
    </row>
    <row r="11" spans="1:74" s="1" customFormat="1" ht="18.399999999999999" customHeight="1">
      <c r="B11" s="25"/>
      <c r="C11" s="26"/>
      <c r="D11" s="26"/>
      <c r="E11" s="31" t="s">
        <v>28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3" t="s">
        <v>29</v>
      </c>
      <c r="AL11" s="26"/>
      <c r="AM11" s="26"/>
      <c r="AN11" s="31" t="s">
        <v>19</v>
      </c>
      <c r="AO11" s="26"/>
      <c r="AP11" s="26"/>
      <c r="AQ11" s="26"/>
      <c r="AR11" s="24"/>
      <c r="BE11" s="416"/>
      <c r="BS11" s="21" t="s">
        <v>6</v>
      </c>
    </row>
    <row r="12" spans="1:74" s="1" customFormat="1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4"/>
      <c r="BE12" s="416"/>
      <c r="BS12" s="21" t="s">
        <v>6</v>
      </c>
    </row>
    <row r="13" spans="1:74" s="1" customFormat="1" ht="12" customHeight="1">
      <c r="B13" s="25"/>
      <c r="C13" s="26"/>
      <c r="D13" s="33" t="s">
        <v>30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3" t="s">
        <v>26</v>
      </c>
      <c r="AL13" s="26"/>
      <c r="AM13" s="26"/>
      <c r="AN13" s="35" t="s">
        <v>31</v>
      </c>
      <c r="AO13" s="26"/>
      <c r="AP13" s="26"/>
      <c r="AQ13" s="26"/>
      <c r="AR13" s="24"/>
      <c r="BE13" s="416"/>
      <c r="BS13" s="21" t="s">
        <v>6</v>
      </c>
    </row>
    <row r="14" spans="1:74" ht="12.75">
      <c r="B14" s="25"/>
      <c r="C14" s="26"/>
      <c r="D14" s="26"/>
      <c r="E14" s="421" t="s">
        <v>31</v>
      </c>
      <c r="F14" s="422"/>
      <c r="G14" s="422"/>
      <c r="H14" s="422"/>
      <c r="I14" s="422"/>
      <c r="J14" s="422"/>
      <c r="K14" s="422"/>
      <c r="L14" s="422"/>
      <c r="M14" s="422"/>
      <c r="N14" s="422"/>
      <c r="O14" s="422"/>
      <c r="P14" s="422"/>
      <c r="Q14" s="422"/>
      <c r="R14" s="422"/>
      <c r="S14" s="422"/>
      <c r="T14" s="422"/>
      <c r="U14" s="422"/>
      <c r="V14" s="422"/>
      <c r="W14" s="422"/>
      <c r="X14" s="422"/>
      <c r="Y14" s="422"/>
      <c r="Z14" s="422"/>
      <c r="AA14" s="422"/>
      <c r="AB14" s="422"/>
      <c r="AC14" s="422"/>
      <c r="AD14" s="422"/>
      <c r="AE14" s="422"/>
      <c r="AF14" s="422"/>
      <c r="AG14" s="422"/>
      <c r="AH14" s="422"/>
      <c r="AI14" s="422"/>
      <c r="AJ14" s="422"/>
      <c r="AK14" s="33" t="s">
        <v>29</v>
      </c>
      <c r="AL14" s="26"/>
      <c r="AM14" s="26"/>
      <c r="AN14" s="35" t="s">
        <v>31</v>
      </c>
      <c r="AO14" s="26"/>
      <c r="AP14" s="26"/>
      <c r="AQ14" s="26"/>
      <c r="AR14" s="24"/>
      <c r="BE14" s="416"/>
      <c r="BS14" s="21" t="s">
        <v>6</v>
      </c>
    </row>
    <row r="15" spans="1:74" s="1" customFormat="1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4"/>
      <c r="BE15" s="416"/>
      <c r="BS15" s="21" t="s">
        <v>4</v>
      </c>
    </row>
    <row r="16" spans="1:74" s="1" customFormat="1" ht="12" customHeight="1">
      <c r="B16" s="25"/>
      <c r="C16" s="26"/>
      <c r="D16" s="33" t="s">
        <v>32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3" t="s">
        <v>26</v>
      </c>
      <c r="AL16" s="26"/>
      <c r="AM16" s="26"/>
      <c r="AN16" s="31" t="s">
        <v>33</v>
      </c>
      <c r="AO16" s="26"/>
      <c r="AP16" s="26"/>
      <c r="AQ16" s="26"/>
      <c r="AR16" s="24"/>
      <c r="BE16" s="416"/>
      <c r="BS16" s="21" t="s">
        <v>4</v>
      </c>
    </row>
    <row r="17" spans="1:71" s="1" customFormat="1" ht="18.399999999999999" customHeight="1">
      <c r="B17" s="25"/>
      <c r="C17" s="26"/>
      <c r="D17" s="26"/>
      <c r="E17" s="31" t="s">
        <v>34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3" t="s">
        <v>29</v>
      </c>
      <c r="AL17" s="26"/>
      <c r="AM17" s="26"/>
      <c r="AN17" s="31" t="s">
        <v>35</v>
      </c>
      <c r="AO17" s="26"/>
      <c r="AP17" s="26"/>
      <c r="AQ17" s="26"/>
      <c r="AR17" s="24"/>
      <c r="BE17" s="416"/>
      <c r="BS17" s="21" t="s">
        <v>36</v>
      </c>
    </row>
    <row r="18" spans="1:71" s="1" customFormat="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4"/>
      <c r="BE18" s="416"/>
      <c r="BS18" s="21" t="s">
        <v>6</v>
      </c>
    </row>
    <row r="19" spans="1:71" s="1" customFormat="1" ht="12" customHeight="1">
      <c r="B19" s="25"/>
      <c r="C19" s="26"/>
      <c r="D19" s="33" t="s">
        <v>37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3" t="s">
        <v>26</v>
      </c>
      <c r="AL19" s="26"/>
      <c r="AM19" s="26"/>
      <c r="AN19" s="31" t="s">
        <v>38</v>
      </c>
      <c r="AO19" s="26"/>
      <c r="AP19" s="26"/>
      <c r="AQ19" s="26"/>
      <c r="AR19" s="24"/>
      <c r="BE19" s="416"/>
      <c r="BS19" s="21" t="s">
        <v>6</v>
      </c>
    </row>
    <row r="20" spans="1:71" s="1" customFormat="1" ht="18.399999999999999" customHeight="1">
      <c r="B20" s="25"/>
      <c r="C20" s="26"/>
      <c r="D20" s="26"/>
      <c r="E20" s="31" t="s">
        <v>39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3" t="s">
        <v>29</v>
      </c>
      <c r="AL20" s="26"/>
      <c r="AM20" s="26"/>
      <c r="AN20" s="31" t="s">
        <v>40</v>
      </c>
      <c r="AO20" s="26"/>
      <c r="AP20" s="26"/>
      <c r="AQ20" s="26"/>
      <c r="AR20" s="24"/>
      <c r="BE20" s="416"/>
      <c r="BS20" s="21" t="s">
        <v>4</v>
      </c>
    </row>
    <row r="21" spans="1:71" s="1" customFormat="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4"/>
      <c r="BE21" s="416"/>
    </row>
    <row r="22" spans="1:71" s="1" customFormat="1" ht="12" customHeight="1">
      <c r="B22" s="25"/>
      <c r="C22" s="26"/>
      <c r="D22" s="33" t="s">
        <v>41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4"/>
      <c r="BE22" s="416"/>
    </row>
    <row r="23" spans="1:71" s="1" customFormat="1" ht="47.25" customHeight="1">
      <c r="B23" s="25"/>
      <c r="C23" s="26"/>
      <c r="D23" s="26"/>
      <c r="E23" s="423" t="s">
        <v>42</v>
      </c>
      <c r="F23" s="423"/>
      <c r="G23" s="423"/>
      <c r="H23" s="423"/>
      <c r="I23" s="423"/>
      <c r="J23" s="423"/>
      <c r="K23" s="423"/>
      <c r="L23" s="423"/>
      <c r="M23" s="423"/>
      <c r="N23" s="423"/>
      <c r="O23" s="423"/>
      <c r="P23" s="423"/>
      <c r="Q23" s="423"/>
      <c r="R23" s="423"/>
      <c r="S23" s="423"/>
      <c r="T23" s="423"/>
      <c r="U23" s="423"/>
      <c r="V23" s="423"/>
      <c r="W23" s="423"/>
      <c r="X23" s="423"/>
      <c r="Y23" s="423"/>
      <c r="Z23" s="423"/>
      <c r="AA23" s="423"/>
      <c r="AB23" s="423"/>
      <c r="AC23" s="423"/>
      <c r="AD23" s="423"/>
      <c r="AE23" s="423"/>
      <c r="AF23" s="423"/>
      <c r="AG23" s="423"/>
      <c r="AH23" s="423"/>
      <c r="AI23" s="423"/>
      <c r="AJ23" s="423"/>
      <c r="AK23" s="423"/>
      <c r="AL23" s="423"/>
      <c r="AM23" s="423"/>
      <c r="AN23" s="423"/>
      <c r="AO23" s="26"/>
      <c r="AP23" s="26"/>
      <c r="AQ23" s="26"/>
      <c r="AR23" s="24"/>
      <c r="BE23" s="416"/>
    </row>
    <row r="24" spans="1:71" s="1" customFormat="1" ht="6.95" customHeight="1">
      <c r="B24" s="25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4"/>
      <c r="BE24" s="416"/>
    </row>
    <row r="25" spans="1:71" s="1" customFormat="1" ht="6.95" customHeight="1">
      <c r="B25" s="25"/>
      <c r="C25" s="26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6"/>
      <c r="AQ25" s="26"/>
      <c r="AR25" s="24"/>
      <c r="BE25" s="416"/>
    </row>
    <row r="26" spans="1:71" s="2" customFormat="1" ht="25.9" customHeight="1">
      <c r="A26" s="38"/>
      <c r="B26" s="39"/>
      <c r="C26" s="40"/>
      <c r="D26" s="41" t="s">
        <v>43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4">
        <f>ROUND(AG54,2)</f>
        <v>0</v>
      </c>
      <c r="AL26" s="425"/>
      <c r="AM26" s="425"/>
      <c r="AN26" s="425"/>
      <c r="AO26" s="425"/>
      <c r="AP26" s="40"/>
      <c r="AQ26" s="40"/>
      <c r="AR26" s="43"/>
      <c r="BE26" s="416"/>
    </row>
    <row r="27" spans="1:71" s="2" customFormat="1" ht="6.95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3"/>
      <c r="BE27" s="416"/>
    </row>
    <row r="28" spans="1:71" s="2" customFormat="1" ht="12.75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26" t="s">
        <v>44</v>
      </c>
      <c r="M28" s="426"/>
      <c r="N28" s="426"/>
      <c r="O28" s="426"/>
      <c r="P28" s="426"/>
      <c r="Q28" s="40"/>
      <c r="R28" s="40"/>
      <c r="S28" s="40"/>
      <c r="T28" s="40"/>
      <c r="U28" s="40"/>
      <c r="V28" s="40"/>
      <c r="W28" s="426" t="s">
        <v>45</v>
      </c>
      <c r="X28" s="426"/>
      <c r="Y28" s="426"/>
      <c r="Z28" s="426"/>
      <c r="AA28" s="426"/>
      <c r="AB28" s="426"/>
      <c r="AC28" s="426"/>
      <c r="AD28" s="426"/>
      <c r="AE28" s="426"/>
      <c r="AF28" s="40"/>
      <c r="AG28" s="40"/>
      <c r="AH28" s="40"/>
      <c r="AI28" s="40"/>
      <c r="AJ28" s="40"/>
      <c r="AK28" s="426" t="s">
        <v>46</v>
      </c>
      <c r="AL28" s="426"/>
      <c r="AM28" s="426"/>
      <c r="AN28" s="426"/>
      <c r="AO28" s="426"/>
      <c r="AP28" s="40"/>
      <c r="AQ28" s="40"/>
      <c r="AR28" s="43"/>
      <c r="BE28" s="416"/>
    </row>
    <row r="29" spans="1:71" s="3" customFormat="1" ht="14.45" customHeight="1">
      <c r="B29" s="44"/>
      <c r="C29" s="45"/>
      <c r="D29" s="33" t="s">
        <v>47</v>
      </c>
      <c r="E29" s="45"/>
      <c r="F29" s="33" t="s">
        <v>48</v>
      </c>
      <c r="G29" s="45"/>
      <c r="H29" s="45"/>
      <c r="I29" s="45"/>
      <c r="J29" s="45"/>
      <c r="K29" s="45"/>
      <c r="L29" s="410">
        <v>0.21</v>
      </c>
      <c r="M29" s="409"/>
      <c r="N29" s="409"/>
      <c r="O29" s="409"/>
      <c r="P29" s="409"/>
      <c r="Q29" s="45"/>
      <c r="R29" s="45"/>
      <c r="S29" s="45"/>
      <c r="T29" s="45"/>
      <c r="U29" s="45"/>
      <c r="V29" s="45"/>
      <c r="W29" s="408">
        <f>ROUND(AZ54, 2)</f>
        <v>0</v>
      </c>
      <c r="X29" s="409"/>
      <c r="Y29" s="409"/>
      <c r="Z29" s="409"/>
      <c r="AA29" s="409"/>
      <c r="AB29" s="409"/>
      <c r="AC29" s="409"/>
      <c r="AD29" s="409"/>
      <c r="AE29" s="409"/>
      <c r="AF29" s="45"/>
      <c r="AG29" s="45"/>
      <c r="AH29" s="45"/>
      <c r="AI29" s="45"/>
      <c r="AJ29" s="45"/>
      <c r="AK29" s="408">
        <f>ROUND(AV54, 2)</f>
        <v>0</v>
      </c>
      <c r="AL29" s="409"/>
      <c r="AM29" s="409"/>
      <c r="AN29" s="409"/>
      <c r="AO29" s="409"/>
      <c r="AP29" s="45"/>
      <c r="AQ29" s="45"/>
      <c r="AR29" s="46"/>
      <c r="BE29" s="417"/>
    </row>
    <row r="30" spans="1:71" s="3" customFormat="1" ht="14.45" customHeight="1">
      <c r="B30" s="44"/>
      <c r="C30" s="45"/>
      <c r="D30" s="45"/>
      <c r="E30" s="45"/>
      <c r="F30" s="33" t="s">
        <v>49</v>
      </c>
      <c r="G30" s="45"/>
      <c r="H30" s="45"/>
      <c r="I30" s="45"/>
      <c r="J30" s="45"/>
      <c r="K30" s="45"/>
      <c r="L30" s="410">
        <v>0.15</v>
      </c>
      <c r="M30" s="409"/>
      <c r="N30" s="409"/>
      <c r="O30" s="409"/>
      <c r="P30" s="409"/>
      <c r="Q30" s="45"/>
      <c r="R30" s="45"/>
      <c r="S30" s="45"/>
      <c r="T30" s="45"/>
      <c r="U30" s="45"/>
      <c r="V30" s="45"/>
      <c r="W30" s="408">
        <f>ROUND(BA54, 2)</f>
        <v>0</v>
      </c>
      <c r="X30" s="409"/>
      <c r="Y30" s="409"/>
      <c r="Z30" s="409"/>
      <c r="AA30" s="409"/>
      <c r="AB30" s="409"/>
      <c r="AC30" s="409"/>
      <c r="AD30" s="409"/>
      <c r="AE30" s="409"/>
      <c r="AF30" s="45"/>
      <c r="AG30" s="45"/>
      <c r="AH30" s="45"/>
      <c r="AI30" s="45"/>
      <c r="AJ30" s="45"/>
      <c r="AK30" s="408">
        <f>ROUND(AW54, 2)</f>
        <v>0</v>
      </c>
      <c r="AL30" s="409"/>
      <c r="AM30" s="409"/>
      <c r="AN30" s="409"/>
      <c r="AO30" s="409"/>
      <c r="AP30" s="45"/>
      <c r="AQ30" s="45"/>
      <c r="AR30" s="46"/>
      <c r="BE30" s="417"/>
    </row>
    <row r="31" spans="1:71" s="3" customFormat="1" ht="14.45" hidden="1" customHeight="1">
      <c r="B31" s="44"/>
      <c r="C31" s="45"/>
      <c r="D31" s="45"/>
      <c r="E31" s="45"/>
      <c r="F31" s="33" t="s">
        <v>50</v>
      </c>
      <c r="G31" s="45"/>
      <c r="H31" s="45"/>
      <c r="I31" s="45"/>
      <c r="J31" s="45"/>
      <c r="K31" s="45"/>
      <c r="L31" s="410">
        <v>0.21</v>
      </c>
      <c r="M31" s="409"/>
      <c r="N31" s="409"/>
      <c r="O31" s="409"/>
      <c r="P31" s="409"/>
      <c r="Q31" s="45"/>
      <c r="R31" s="45"/>
      <c r="S31" s="45"/>
      <c r="T31" s="45"/>
      <c r="U31" s="45"/>
      <c r="V31" s="45"/>
      <c r="W31" s="408">
        <f>ROUND(BB54, 2)</f>
        <v>0</v>
      </c>
      <c r="X31" s="409"/>
      <c r="Y31" s="409"/>
      <c r="Z31" s="409"/>
      <c r="AA31" s="409"/>
      <c r="AB31" s="409"/>
      <c r="AC31" s="409"/>
      <c r="AD31" s="409"/>
      <c r="AE31" s="409"/>
      <c r="AF31" s="45"/>
      <c r="AG31" s="45"/>
      <c r="AH31" s="45"/>
      <c r="AI31" s="45"/>
      <c r="AJ31" s="45"/>
      <c r="AK31" s="408">
        <v>0</v>
      </c>
      <c r="AL31" s="409"/>
      <c r="AM31" s="409"/>
      <c r="AN31" s="409"/>
      <c r="AO31" s="409"/>
      <c r="AP31" s="45"/>
      <c r="AQ31" s="45"/>
      <c r="AR31" s="46"/>
      <c r="BE31" s="417"/>
    </row>
    <row r="32" spans="1:71" s="3" customFormat="1" ht="14.45" hidden="1" customHeight="1">
      <c r="B32" s="44"/>
      <c r="C32" s="45"/>
      <c r="D32" s="45"/>
      <c r="E32" s="45"/>
      <c r="F32" s="33" t="s">
        <v>51</v>
      </c>
      <c r="G32" s="45"/>
      <c r="H32" s="45"/>
      <c r="I32" s="45"/>
      <c r="J32" s="45"/>
      <c r="K32" s="45"/>
      <c r="L32" s="410">
        <v>0.15</v>
      </c>
      <c r="M32" s="409"/>
      <c r="N32" s="409"/>
      <c r="O32" s="409"/>
      <c r="P32" s="409"/>
      <c r="Q32" s="45"/>
      <c r="R32" s="45"/>
      <c r="S32" s="45"/>
      <c r="T32" s="45"/>
      <c r="U32" s="45"/>
      <c r="V32" s="45"/>
      <c r="W32" s="408">
        <f>ROUND(BC54, 2)</f>
        <v>0</v>
      </c>
      <c r="X32" s="409"/>
      <c r="Y32" s="409"/>
      <c r="Z32" s="409"/>
      <c r="AA32" s="409"/>
      <c r="AB32" s="409"/>
      <c r="AC32" s="409"/>
      <c r="AD32" s="409"/>
      <c r="AE32" s="409"/>
      <c r="AF32" s="45"/>
      <c r="AG32" s="45"/>
      <c r="AH32" s="45"/>
      <c r="AI32" s="45"/>
      <c r="AJ32" s="45"/>
      <c r="AK32" s="408">
        <v>0</v>
      </c>
      <c r="AL32" s="409"/>
      <c r="AM32" s="409"/>
      <c r="AN32" s="409"/>
      <c r="AO32" s="409"/>
      <c r="AP32" s="45"/>
      <c r="AQ32" s="45"/>
      <c r="AR32" s="46"/>
      <c r="BE32" s="417"/>
    </row>
    <row r="33" spans="1:57" s="3" customFormat="1" ht="14.45" hidden="1" customHeight="1">
      <c r="B33" s="44"/>
      <c r="C33" s="45"/>
      <c r="D33" s="45"/>
      <c r="E33" s="45"/>
      <c r="F33" s="33" t="s">
        <v>52</v>
      </c>
      <c r="G33" s="45"/>
      <c r="H33" s="45"/>
      <c r="I33" s="45"/>
      <c r="J33" s="45"/>
      <c r="K33" s="45"/>
      <c r="L33" s="410">
        <v>0</v>
      </c>
      <c r="M33" s="409"/>
      <c r="N33" s="409"/>
      <c r="O33" s="409"/>
      <c r="P33" s="409"/>
      <c r="Q33" s="45"/>
      <c r="R33" s="45"/>
      <c r="S33" s="45"/>
      <c r="T33" s="45"/>
      <c r="U33" s="45"/>
      <c r="V33" s="45"/>
      <c r="W33" s="408">
        <f>ROUND(BD54, 2)</f>
        <v>0</v>
      </c>
      <c r="X33" s="409"/>
      <c r="Y33" s="409"/>
      <c r="Z33" s="409"/>
      <c r="AA33" s="409"/>
      <c r="AB33" s="409"/>
      <c r="AC33" s="409"/>
      <c r="AD33" s="409"/>
      <c r="AE33" s="409"/>
      <c r="AF33" s="45"/>
      <c r="AG33" s="45"/>
      <c r="AH33" s="45"/>
      <c r="AI33" s="45"/>
      <c r="AJ33" s="45"/>
      <c r="AK33" s="408">
        <v>0</v>
      </c>
      <c r="AL33" s="409"/>
      <c r="AM33" s="409"/>
      <c r="AN33" s="409"/>
      <c r="AO33" s="409"/>
      <c r="AP33" s="45"/>
      <c r="AQ33" s="45"/>
      <c r="AR33" s="46"/>
    </row>
    <row r="34" spans="1:57" s="2" customFormat="1" ht="6.95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3"/>
      <c r="BE34" s="38"/>
    </row>
    <row r="35" spans="1:57" s="2" customFormat="1" ht="25.9" customHeight="1">
      <c r="A35" s="38"/>
      <c r="B35" s="39"/>
      <c r="C35" s="47"/>
      <c r="D35" s="48" t="s">
        <v>53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54</v>
      </c>
      <c r="U35" s="49"/>
      <c r="V35" s="49"/>
      <c r="W35" s="49"/>
      <c r="X35" s="411" t="s">
        <v>55</v>
      </c>
      <c r="Y35" s="412"/>
      <c r="Z35" s="412"/>
      <c r="AA35" s="412"/>
      <c r="AB35" s="412"/>
      <c r="AC35" s="49"/>
      <c r="AD35" s="49"/>
      <c r="AE35" s="49"/>
      <c r="AF35" s="49"/>
      <c r="AG35" s="49"/>
      <c r="AH35" s="49"/>
      <c r="AI35" s="49"/>
      <c r="AJ35" s="49"/>
      <c r="AK35" s="413">
        <f>SUM(AK26:AK33)</f>
        <v>0</v>
      </c>
      <c r="AL35" s="412"/>
      <c r="AM35" s="412"/>
      <c r="AN35" s="412"/>
      <c r="AO35" s="414"/>
      <c r="AP35" s="47"/>
      <c r="AQ35" s="47"/>
      <c r="AR35" s="43"/>
      <c r="BE35" s="38"/>
    </row>
    <row r="36" spans="1:57" s="2" customFormat="1" ht="6.95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3"/>
      <c r="BE36" s="38"/>
    </row>
    <row r="37" spans="1:57" s="2" customFormat="1" ht="6.95" customHeight="1">
      <c r="A37" s="38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43"/>
      <c r="BE37" s="38"/>
    </row>
    <row r="41" spans="1:57" s="2" customFormat="1" ht="6.95" customHeight="1">
      <c r="A41" s="38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43"/>
      <c r="BE41" s="38"/>
    </row>
    <row r="42" spans="1:57" s="2" customFormat="1" ht="24.95" customHeight="1">
      <c r="A42" s="38"/>
      <c r="B42" s="39"/>
      <c r="C42" s="27" t="s">
        <v>56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3"/>
      <c r="BE42" s="38"/>
    </row>
    <row r="43" spans="1:57" s="2" customFormat="1" ht="6.95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3"/>
      <c r="BE43" s="38"/>
    </row>
    <row r="44" spans="1:57" s="4" customFormat="1" ht="12" customHeight="1">
      <c r="B44" s="55"/>
      <c r="C44" s="33" t="s">
        <v>13</v>
      </c>
      <c r="D44" s="56"/>
      <c r="E44" s="56"/>
      <c r="F44" s="56"/>
      <c r="G44" s="56"/>
      <c r="H44" s="56"/>
      <c r="I44" s="56"/>
      <c r="J44" s="56"/>
      <c r="K44" s="56"/>
      <c r="L44" s="56" t="str">
        <f>K5</f>
        <v>20240219</v>
      </c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7"/>
    </row>
    <row r="45" spans="1:57" s="5" customFormat="1" ht="36.950000000000003" customHeight="1">
      <c r="B45" s="58"/>
      <c r="C45" s="59" t="s">
        <v>16</v>
      </c>
      <c r="D45" s="60"/>
      <c r="E45" s="60"/>
      <c r="F45" s="60"/>
      <c r="G45" s="60"/>
      <c r="H45" s="60"/>
      <c r="I45" s="60"/>
      <c r="J45" s="60"/>
      <c r="K45" s="60"/>
      <c r="L45" s="397" t="str">
        <f>K6</f>
        <v>Kostel sv. Voršily v Chlumci nad Cidlinou, obnova fasády lodi a presbytáře</v>
      </c>
      <c r="M45" s="398"/>
      <c r="N45" s="398"/>
      <c r="O45" s="398"/>
      <c r="P45" s="398"/>
      <c r="Q45" s="398"/>
      <c r="R45" s="398"/>
      <c r="S45" s="398"/>
      <c r="T45" s="398"/>
      <c r="U45" s="398"/>
      <c r="V45" s="398"/>
      <c r="W45" s="398"/>
      <c r="X45" s="398"/>
      <c r="Y45" s="398"/>
      <c r="Z45" s="398"/>
      <c r="AA45" s="398"/>
      <c r="AB45" s="398"/>
      <c r="AC45" s="398"/>
      <c r="AD45" s="398"/>
      <c r="AE45" s="398"/>
      <c r="AF45" s="398"/>
      <c r="AG45" s="398"/>
      <c r="AH45" s="398"/>
      <c r="AI45" s="398"/>
      <c r="AJ45" s="398"/>
      <c r="AK45" s="398"/>
      <c r="AL45" s="398"/>
      <c r="AM45" s="398"/>
      <c r="AN45" s="398"/>
      <c r="AO45" s="398"/>
      <c r="AP45" s="60"/>
      <c r="AQ45" s="60"/>
      <c r="AR45" s="61"/>
    </row>
    <row r="46" spans="1:57" s="2" customFormat="1" ht="6.95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3"/>
      <c r="BE46" s="38"/>
    </row>
    <row r="47" spans="1:57" s="2" customFormat="1" ht="12" customHeight="1">
      <c r="A47" s="38"/>
      <c r="B47" s="39"/>
      <c r="C47" s="33" t="s">
        <v>21</v>
      </c>
      <c r="D47" s="40"/>
      <c r="E47" s="40"/>
      <c r="F47" s="40"/>
      <c r="G47" s="40"/>
      <c r="H47" s="40"/>
      <c r="I47" s="40"/>
      <c r="J47" s="40"/>
      <c r="K47" s="40"/>
      <c r="L47" s="62" t="str">
        <f>IF(K8="","",K8)</f>
        <v>Chlumec nad Cidlinou, kostel sv. Voršily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3" t="s">
        <v>23</v>
      </c>
      <c r="AJ47" s="40"/>
      <c r="AK47" s="40"/>
      <c r="AL47" s="40"/>
      <c r="AM47" s="399" t="str">
        <f>IF(AN8= "","",AN8)</f>
        <v>14. 7. 2022</v>
      </c>
      <c r="AN47" s="399"/>
      <c r="AO47" s="40"/>
      <c r="AP47" s="40"/>
      <c r="AQ47" s="40"/>
      <c r="AR47" s="43"/>
      <c r="BE47" s="38"/>
    </row>
    <row r="48" spans="1:57" s="2" customFormat="1" ht="6.95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3"/>
      <c r="BE48" s="38"/>
    </row>
    <row r="49" spans="1:91" s="2" customFormat="1" ht="15.2" customHeight="1">
      <c r="A49" s="38"/>
      <c r="B49" s="39"/>
      <c r="C49" s="33" t="s">
        <v>25</v>
      </c>
      <c r="D49" s="40"/>
      <c r="E49" s="40"/>
      <c r="F49" s="40"/>
      <c r="G49" s="40"/>
      <c r="H49" s="40"/>
      <c r="I49" s="40"/>
      <c r="J49" s="40"/>
      <c r="K49" s="40"/>
      <c r="L49" s="56" t="str">
        <f>IF(E11= "","",E11)</f>
        <v>ŘF – děkanství Chlumec nad Cidlinou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3" t="s">
        <v>32</v>
      </c>
      <c r="AJ49" s="40"/>
      <c r="AK49" s="40"/>
      <c r="AL49" s="40"/>
      <c r="AM49" s="400" t="str">
        <f>IF(E17="","",E17)</f>
        <v>INRECO s.r.o.</v>
      </c>
      <c r="AN49" s="401"/>
      <c r="AO49" s="401"/>
      <c r="AP49" s="401"/>
      <c r="AQ49" s="40"/>
      <c r="AR49" s="43"/>
      <c r="AS49" s="402" t="s">
        <v>57</v>
      </c>
      <c r="AT49" s="403"/>
      <c r="AU49" s="64"/>
      <c r="AV49" s="64"/>
      <c r="AW49" s="64"/>
      <c r="AX49" s="64"/>
      <c r="AY49" s="64"/>
      <c r="AZ49" s="64"/>
      <c r="BA49" s="64"/>
      <c r="BB49" s="64"/>
      <c r="BC49" s="64"/>
      <c r="BD49" s="65"/>
      <c r="BE49" s="38"/>
    </row>
    <row r="50" spans="1:91" s="2" customFormat="1" ht="15.2" customHeight="1">
      <c r="A50" s="38"/>
      <c r="B50" s="39"/>
      <c r="C50" s="33" t="s">
        <v>30</v>
      </c>
      <c r="D50" s="40"/>
      <c r="E50" s="40"/>
      <c r="F50" s="40"/>
      <c r="G50" s="40"/>
      <c r="H50" s="40"/>
      <c r="I50" s="40"/>
      <c r="J50" s="40"/>
      <c r="K50" s="40"/>
      <c r="L50" s="56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3" t="s">
        <v>37</v>
      </c>
      <c r="AJ50" s="40"/>
      <c r="AK50" s="40"/>
      <c r="AL50" s="40"/>
      <c r="AM50" s="400" t="str">
        <f>IF(E20="","",E20)</f>
        <v>BACing s.r.o.</v>
      </c>
      <c r="AN50" s="401"/>
      <c r="AO50" s="401"/>
      <c r="AP50" s="401"/>
      <c r="AQ50" s="40"/>
      <c r="AR50" s="43"/>
      <c r="AS50" s="404"/>
      <c r="AT50" s="405"/>
      <c r="AU50" s="66"/>
      <c r="AV50" s="66"/>
      <c r="AW50" s="66"/>
      <c r="AX50" s="66"/>
      <c r="AY50" s="66"/>
      <c r="AZ50" s="66"/>
      <c r="BA50" s="66"/>
      <c r="BB50" s="66"/>
      <c r="BC50" s="66"/>
      <c r="BD50" s="67"/>
      <c r="BE50" s="38"/>
    </row>
    <row r="51" spans="1:91" s="2" customFormat="1" ht="10.9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3"/>
      <c r="AS51" s="406"/>
      <c r="AT51" s="407"/>
      <c r="AU51" s="68"/>
      <c r="AV51" s="68"/>
      <c r="AW51" s="68"/>
      <c r="AX51" s="68"/>
      <c r="AY51" s="68"/>
      <c r="AZ51" s="68"/>
      <c r="BA51" s="68"/>
      <c r="BB51" s="68"/>
      <c r="BC51" s="68"/>
      <c r="BD51" s="69"/>
      <c r="BE51" s="38"/>
    </row>
    <row r="52" spans="1:91" s="2" customFormat="1" ht="29.25" customHeight="1">
      <c r="A52" s="38"/>
      <c r="B52" s="39"/>
      <c r="C52" s="391" t="s">
        <v>58</v>
      </c>
      <c r="D52" s="392"/>
      <c r="E52" s="392"/>
      <c r="F52" s="392"/>
      <c r="G52" s="392"/>
      <c r="H52" s="70"/>
      <c r="I52" s="393" t="s">
        <v>59</v>
      </c>
      <c r="J52" s="392"/>
      <c r="K52" s="392"/>
      <c r="L52" s="392"/>
      <c r="M52" s="392"/>
      <c r="N52" s="392"/>
      <c r="O52" s="392"/>
      <c r="P52" s="392"/>
      <c r="Q52" s="392"/>
      <c r="R52" s="392"/>
      <c r="S52" s="392"/>
      <c r="T52" s="392"/>
      <c r="U52" s="392"/>
      <c r="V52" s="392"/>
      <c r="W52" s="392"/>
      <c r="X52" s="392"/>
      <c r="Y52" s="392"/>
      <c r="Z52" s="392"/>
      <c r="AA52" s="392"/>
      <c r="AB52" s="392"/>
      <c r="AC52" s="392"/>
      <c r="AD52" s="392"/>
      <c r="AE52" s="392"/>
      <c r="AF52" s="392"/>
      <c r="AG52" s="394" t="s">
        <v>60</v>
      </c>
      <c r="AH52" s="392"/>
      <c r="AI52" s="392"/>
      <c r="AJ52" s="392"/>
      <c r="AK52" s="392"/>
      <c r="AL52" s="392"/>
      <c r="AM52" s="392"/>
      <c r="AN52" s="393" t="s">
        <v>61</v>
      </c>
      <c r="AO52" s="392"/>
      <c r="AP52" s="392"/>
      <c r="AQ52" s="71" t="s">
        <v>62</v>
      </c>
      <c r="AR52" s="43"/>
      <c r="AS52" s="72" t="s">
        <v>63</v>
      </c>
      <c r="AT52" s="73" t="s">
        <v>64</v>
      </c>
      <c r="AU52" s="73" t="s">
        <v>65</v>
      </c>
      <c r="AV52" s="73" t="s">
        <v>66</v>
      </c>
      <c r="AW52" s="73" t="s">
        <v>67</v>
      </c>
      <c r="AX52" s="73" t="s">
        <v>68</v>
      </c>
      <c r="AY52" s="73" t="s">
        <v>69</v>
      </c>
      <c r="AZ52" s="73" t="s">
        <v>70</v>
      </c>
      <c r="BA52" s="73" t="s">
        <v>71</v>
      </c>
      <c r="BB52" s="73" t="s">
        <v>72</v>
      </c>
      <c r="BC52" s="73" t="s">
        <v>73</v>
      </c>
      <c r="BD52" s="74" t="s">
        <v>74</v>
      </c>
      <c r="BE52" s="38"/>
    </row>
    <row r="53" spans="1:91" s="2" customFormat="1" ht="10.9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3"/>
      <c r="AS53" s="75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7"/>
      <c r="BE53" s="38"/>
    </row>
    <row r="54" spans="1:91" s="6" customFormat="1" ht="32.450000000000003" customHeight="1">
      <c r="B54" s="78"/>
      <c r="C54" s="79" t="s">
        <v>75</v>
      </c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395">
        <f>ROUND(SUM(AG55:AG57),2)</f>
        <v>0</v>
      </c>
      <c r="AH54" s="395"/>
      <c r="AI54" s="395"/>
      <c r="AJ54" s="395"/>
      <c r="AK54" s="395"/>
      <c r="AL54" s="395"/>
      <c r="AM54" s="395"/>
      <c r="AN54" s="396">
        <f>SUM(AG54,AT54)</f>
        <v>0</v>
      </c>
      <c r="AO54" s="396"/>
      <c r="AP54" s="396"/>
      <c r="AQ54" s="82" t="s">
        <v>19</v>
      </c>
      <c r="AR54" s="83"/>
      <c r="AS54" s="84">
        <f>ROUND(SUM(AS55:AS57),2)</f>
        <v>0</v>
      </c>
      <c r="AT54" s="85">
        <f>ROUND(SUM(AV54:AW54),2)</f>
        <v>0</v>
      </c>
      <c r="AU54" s="86">
        <f>ROUND(SUM(AU55:AU57),5)</f>
        <v>0</v>
      </c>
      <c r="AV54" s="85">
        <f>ROUND(AZ54*L29,2)</f>
        <v>0</v>
      </c>
      <c r="AW54" s="85">
        <f>ROUND(BA54*L30,2)</f>
        <v>0</v>
      </c>
      <c r="AX54" s="85">
        <f>ROUND(BB54*L29,2)</f>
        <v>0</v>
      </c>
      <c r="AY54" s="85">
        <f>ROUND(BC54*L30,2)</f>
        <v>0</v>
      </c>
      <c r="AZ54" s="85">
        <f>ROUND(SUM(AZ55:AZ57),2)</f>
        <v>0</v>
      </c>
      <c r="BA54" s="85">
        <f>ROUND(SUM(BA55:BA57),2)</f>
        <v>0</v>
      </c>
      <c r="BB54" s="85">
        <f>ROUND(SUM(BB55:BB57),2)</f>
        <v>0</v>
      </c>
      <c r="BC54" s="85">
        <f>ROUND(SUM(BC55:BC57),2)</f>
        <v>0</v>
      </c>
      <c r="BD54" s="87">
        <f>ROUND(SUM(BD55:BD57),2)</f>
        <v>0</v>
      </c>
      <c r="BS54" s="88" t="s">
        <v>76</v>
      </c>
      <c r="BT54" s="88" t="s">
        <v>77</v>
      </c>
      <c r="BU54" s="89" t="s">
        <v>78</v>
      </c>
      <c r="BV54" s="88" t="s">
        <v>79</v>
      </c>
      <c r="BW54" s="88" t="s">
        <v>5</v>
      </c>
      <c r="BX54" s="88" t="s">
        <v>80</v>
      </c>
      <c r="CL54" s="88" t="s">
        <v>19</v>
      </c>
    </row>
    <row r="55" spans="1:91" s="7" customFormat="1" ht="16.5" customHeight="1">
      <c r="A55" s="90" t="s">
        <v>81</v>
      </c>
      <c r="B55" s="91"/>
      <c r="C55" s="92"/>
      <c r="D55" s="390" t="s">
        <v>82</v>
      </c>
      <c r="E55" s="390"/>
      <c r="F55" s="390"/>
      <c r="G55" s="390"/>
      <c r="H55" s="390"/>
      <c r="I55" s="93"/>
      <c r="J55" s="390" t="s">
        <v>83</v>
      </c>
      <c r="K55" s="390"/>
      <c r="L55" s="390"/>
      <c r="M55" s="390"/>
      <c r="N55" s="390"/>
      <c r="O55" s="390"/>
      <c r="P55" s="390"/>
      <c r="Q55" s="390"/>
      <c r="R55" s="390"/>
      <c r="S55" s="390"/>
      <c r="T55" s="390"/>
      <c r="U55" s="390"/>
      <c r="V55" s="390"/>
      <c r="W55" s="390"/>
      <c r="X55" s="390"/>
      <c r="Y55" s="390"/>
      <c r="Z55" s="390"/>
      <c r="AA55" s="390"/>
      <c r="AB55" s="390"/>
      <c r="AC55" s="390"/>
      <c r="AD55" s="390"/>
      <c r="AE55" s="390"/>
      <c r="AF55" s="390"/>
      <c r="AG55" s="388">
        <f>'D.1.1 - Architektonicko -...'!J30</f>
        <v>0</v>
      </c>
      <c r="AH55" s="389"/>
      <c r="AI55" s="389"/>
      <c r="AJ55" s="389"/>
      <c r="AK55" s="389"/>
      <c r="AL55" s="389"/>
      <c r="AM55" s="389"/>
      <c r="AN55" s="388">
        <f>SUM(AG55,AT55)</f>
        <v>0</v>
      </c>
      <c r="AO55" s="389"/>
      <c r="AP55" s="389"/>
      <c r="AQ55" s="94" t="s">
        <v>84</v>
      </c>
      <c r="AR55" s="95"/>
      <c r="AS55" s="96">
        <v>0</v>
      </c>
      <c r="AT55" s="97">
        <f>ROUND(SUM(AV55:AW55),2)</f>
        <v>0</v>
      </c>
      <c r="AU55" s="98">
        <f>'D.1.1 - Architektonicko -...'!P117</f>
        <v>0</v>
      </c>
      <c r="AV55" s="97">
        <f>'D.1.1 - Architektonicko -...'!J33</f>
        <v>0</v>
      </c>
      <c r="AW55" s="97">
        <f>'D.1.1 - Architektonicko -...'!J34</f>
        <v>0</v>
      </c>
      <c r="AX55" s="97">
        <f>'D.1.1 - Architektonicko -...'!J35</f>
        <v>0</v>
      </c>
      <c r="AY55" s="97">
        <f>'D.1.1 - Architektonicko -...'!J36</f>
        <v>0</v>
      </c>
      <c r="AZ55" s="97">
        <f>'D.1.1 - Architektonicko -...'!F33</f>
        <v>0</v>
      </c>
      <c r="BA55" s="97">
        <f>'D.1.1 - Architektonicko -...'!F34</f>
        <v>0</v>
      </c>
      <c r="BB55" s="97">
        <f>'D.1.1 - Architektonicko -...'!F35</f>
        <v>0</v>
      </c>
      <c r="BC55" s="97">
        <f>'D.1.1 - Architektonicko -...'!F36</f>
        <v>0</v>
      </c>
      <c r="BD55" s="99">
        <f>'D.1.1 - Architektonicko -...'!F37</f>
        <v>0</v>
      </c>
      <c r="BT55" s="100" t="s">
        <v>85</v>
      </c>
      <c r="BV55" s="100" t="s">
        <v>79</v>
      </c>
      <c r="BW55" s="100" t="s">
        <v>86</v>
      </c>
      <c r="BX55" s="100" t="s">
        <v>5</v>
      </c>
      <c r="CL55" s="100" t="s">
        <v>19</v>
      </c>
      <c r="CM55" s="100" t="s">
        <v>87</v>
      </c>
    </row>
    <row r="56" spans="1:91" s="7" customFormat="1" ht="16.5" customHeight="1">
      <c r="A56" s="90" t="s">
        <v>81</v>
      </c>
      <c r="B56" s="91"/>
      <c r="C56" s="92"/>
      <c r="D56" s="390" t="s">
        <v>88</v>
      </c>
      <c r="E56" s="390"/>
      <c r="F56" s="390"/>
      <c r="G56" s="390"/>
      <c r="H56" s="390"/>
      <c r="I56" s="93"/>
      <c r="J56" s="390" t="s">
        <v>89</v>
      </c>
      <c r="K56" s="390"/>
      <c r="L56" s="390"/>
      <c r="M56" s="390"/>
      <c r="N56" s="390"/>
      <c r="O56" s="390"/>
      <c r="P56" s="390"/>
      <c r="Q56" s="390"/>
      <c r="R56" s="390"/>
      <c r="S56" s="390"/>
      <c r="T56" s="390"/>
      <c r="U56" s="390"/>
      <c r="V56" s="390"/>
      <c r="W56" s="390"/>
      <c r="X56" s="390"/>
      <c r="Y56" s="390"/>
      <c r="Z56" s="390"/>
      <c r="AA56" s="390"/>
      <c r="AB56" s="390"/>
      <c r="AC56" s="390"/>
      <c r="AD56" s="390"/>
      <c r="AE56" s="390"/>
      <c r="AF56" s="390"/>
      <c r="AG56" s="388">
        <f>'D.1.4.1 - Sanace vlhkého ...'!J30</f>
        <v>0</v>
      </c>
      <c r="AH56" s="389"/>
      <c r="AI56" s="389"/>
      <c r="AJ56" s="389"/>
      <c r="AK56" s="389"/>
      <c r="AL56" s="389"/>
      <c r="AM56" s="389"/>
      <c r="AN56" s="388">
        <f>SUM(AG56,AT56)</f>
        <v>0</v>
      </c>
      <c r="AO56" s="389"/>
      <c r="AP56" s="389"/>
      <c r="AQ56" s="94" t="s">
        <v>84</v>
      </c>
      <c r="AR56" s="95"/>
      <c r="AS56" s="96">
        <v>0</v>
      </c>
      <c r="AT56" s="97">
        <f>ROUND(SUM(AV56:AW56),2)</f>
        <v>0</v>
      </c>
      <c r="AU56" s="98">
        <f>'D.1.4.1 - Sanace vlhkého ...'!P90</f>
        <v>0</v>
      </c>
      <c r="AV56" s="97">
        <f>'D.1.4.1 - Sanace vlhkého ...'!J33</f>
        <v>0</v>
      </c>
      <c r="AW56" s="97">
        <f>'D.1.4.1 - Sanace vlhkého ...'!J34</f>
        <v>0</v>
      </c>
      <c r="AX56" s="97">
        <f>'D.1.4.1 - Sanace vlhkého ...'!J35</f>
        <v>0</v>
      </c>
      <c r="AY56" s="97">
        <f>'D.1.4.1 - Sanace vlhkého ...'!J36</f>
        <v>0</v>
      </c>
      <c r="AZ56" s="97">
        <f>'D.1.4.1 - Sanace vlhkého ...'!F33</f>
        <v>0</v>
      </c>
      <c r="BA56" s="97">
        <f>'D.1.4.1 - Sanace vlhkého ...'!F34</f>
        <v>0</v>
      </c>
      <c r="BB56" s="97">
        <f>'D.1.4.1 - Sanace vlhkého ...'!F35</f>
        <v>0</v>
      </c>
      <c r="BC56" s="97">
        <f>'D.1.4.1 - Sanace vlhkého ...'!F36</f>
        <v>0</v>
      </c>
      <c r="BD56" s="99">
        <f>'D.1.4.1 - Sanace vlhkého ...'!F37</f>
        <v>0</v>
      </c>
      <c r="BT56" s="100" t="s">
        <v>85</v>
      </c>
      <c r="BV56" s="100" t="s">
        <v>79</v>
      </c>
      <c r="BW56" s="100" t="s">
        <v>90</v>
      </c>
      <c r="BX56" s="100" t="s">
        <v>5</v>
      </c>
      <c r="CL56" s="100" t="s">
        <v>19</v>
      </c>
      <c r="CM56" s="100" t="s">
        <v>87</v>
      </c>
    </row>
    <row r="57" spans="1:91" s="7" customFormat="1" ht="24.75" customHeight="1">
      <c r="A57" s="90" t="s">
        <v>81</v>
      </c>
      <c r="B57" s="91"/>
      <c r="C57" s="92"/>
      <c r="D57" s="390" t="s">
        <v>91</v>
      </c>
      <c r="E57" s="390"/>
      <c r="F57" s="390"/>
      <c r="G57" s="390"/>
      <c r="H57" s="390"/>
      <c r="I57" s="93"/>
      <c r="J57" s="390" t="s">
        <v>92</v>
      </c>
      <c r="K57" s="390"/>
      <c r="L57" s="390"/>
      <c r="M57" s="390"/>
      <c r="N57" s="390"/>
      <c r="O57" s="390"/>
      <c r="P57" s="390"/>
      <c r="Q57" s="390"/>
      <c r="R57" s="390"/>
      <c r="S57" s="390"/>
      <c r="T57" s="390"/>
      <c r="U57" s="390"/>
      <c r="V57" s="390"/>
      <c r="W57" s="390"/>
      <c r="X57" s="390"/>
      <c r="Y57" s="390"/>
      <c r="Z57" s="390"/>
      <c r="AA57" s="390"/>
      <c r="AB57" s="390"/>
      <c r="AC57" s="390"/>
      <c r="AD57" s="390"/>
      <c r="AE57" s="390"/>
      <c r="AF57" s="390"/>
      <c r="AG57" s="388">
        <f>'D.1.4.5 - Elektroinstalac...'!J30</f>
        <v>0</v>
      </c>
      <c r="AH57" s="389"/>
      <c r="AI57" s="389"/>
      <c r="AJ57" s="389"/>
      <c r="AK57" s="389"/>
      <c r="AL57" s="389"/>
      <c r="AM57" s="389"/>
      <c r="AN57" s="388">
        <f>SUM(AG57,AT57)</f>
        <v>0</v>
      </c>
      <c r="AO57" s="389"/>
      <c r="AP57" s="389"/>
      <c r="AQ57" s="94" t="s">
        <v>84</v>
      </c>
      <c r="AR57" s="95"/>
      <c r="AS57" s="101">
        <v>0</v>
      </c>
      <c r="AT57" s="102">
        <f>ROUND(SUM(AV57:AW57),2)</f>
        <v>0</v>
      </c>
      <c r="AU57" s="103">
        <f>'D.1.4.5 - Elektroinstalac...'!P80</f>
        <v>0</v>
      </c>
      <c r="AV57" s="102">
        <f>'D.1.4.5 - Elektroinstalac...'!J33</f>
        <v>0</v>
      </c>
      <c r="AW57" s="102">
        <f>'D.1.4.5 - Elektroinstalac...'!J34</f>
        <v>0</v>
      </c>
      <c r="AX57" s="102">
        <f>'D.1.4.5 - Elektroinstalac...'!J35</f>
        <v>0</v>
      </c>
      <c r="AY57" s="102">
        <f>'D.1.4.5 - Elektroinstalac...'!J36</f>
        <v>0</v>
      </c>
      <c r="AZ57" s="102">
        <f>'D.1.4.5 - Elektroinstalac...'!F33</f>
        <v>0</v>
      </c>
      <c r="BA57" s="102">
        <f>'D.1.4.5 - Elektroinstalac...'!F34</f>
        <v>0</v>
      </c>
      <c r="BB57" s="102">
        <f>'D.1.4.5 - Elektroinstalac...'!F35</f>
        <v>0</v>
      </c>
      <c r="BC57" s="102">
        <f>'D.1.4.5 - Elektroinstalac...'!F36</f>
        <v>0</v>
      </c>
      <c r="BD57" s="104">
        <f>'D.1.4.5 - Elektroinstalac...'!F37</f>
        <v>0</v>
      </c>
      <c r="BT57" s="100" t="s">
        <v>85</v>
      </c>
      <c r="BV57" s="100" t="s">
        <v>79</v>
      </c>
      <c r="BW57" s="100" t="s">
        <v>93</v>
      </c>
      <c r="BX57" s="100" t="s">
        <v>5</v>
      </c>
      <c r="CL57" s="100" t="s">
        <v>19</v>
      </c>
      <c r="CM57" s="100" t="s">
        <v>87</v>
      </c>
    </row>
    <row r="58" spans="1:91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3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pans="1:91" s="2" customFormat="1" ht="6.95" customHeight="1">
      <c r="A59" s="38"/>
      <c r="B59" s="51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43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algorithmName="SHA-512" hashValue="ya42Ct2c4gcrV37wvMRuKk4ntyogaHoVRpxy7XZUsek9LHU88MhlKtANY2jo9mABPqg5R/tOaiKUGWOQ+UrbVg==" saltValue="aljp4WGAzGoKcP3/ucvngdb/Q0Ucmje7QP6tEdfhpRxaeFLR5IbEAjSnhcsTkw5RfpkaOtts/QGW42BT5JM5/A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D.1.1 - Architektonicko -...'!C2" display="/"/>
    <hyperlink ref="A56" location="'D.1.4.1 - Sanace vlhkého ...'!C2" display="/"/>
    <hyperlink ref="A57" location="'D.1.4.5 - Elektroinstalac...'!C2" display="/"/>
  </hyperlinks>
  <pageMargins left="0.39370078740157483" right="0.39370078740157483" top="0.39370078740157483" bottom="0.39370078740157483" header="0" footer="0"/>
  <pageSetup paperSize="9" scale="68" fitToHeight="100" orientation="portrait" blackAndWhite="1" r:id="rId1"/>
  <headerFooter>
    <oddHeader>&amp;ROpravený výkaz výměr</oddHead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21" t="s">
        <v>86</v>
      </c>
      <c r="AZ2" s="105" t="s">
        <v>94</v>
      </c>
      <c r="BA2" s="105" t="s">
        <v>95</v>
      </c>
      <c r="BB2" s="105" t="s">
        <v>96</v>
      </c>
      <c r="BC2" s="105" t="s">
        <v>97</v>
      </c>
      <c r="BD2" s="105" t="s">
        <v>87</v>
      </c>
    </row>
    <row r="3" spans="1:5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4"/>
      <c r="AT3" s="21" t="s">
        <v>87</v>
      </c>
      <c r="AZ3" s="105" t="s">
        <v>98</v>
      </c>
      <c r="BA3" s="105" t="s">
        <v>99</v>
      </c>
      <c r="BB3" s="105" t="s">
        <v>96</v>
      </c>
      <c r="BC3" s="105" t="s">
        <v>100</v>
      </c>
      <c r="BD3" s="105" t="s">
        <v>87</v>
      </c>
    </row>
    <row r="4" spans="1:56" s="1" customFormat="1" ht="24.95" customHeight="1">
      <c r="B4" s="24"/>
      <c r="D4" s="108" t="s">
        <v>101</v>
      </c>
      <c r="L4" s="24"/>
      <c r="M4" s="109" t="s">
        <v>10</v>
      </c>
      <c r="AT4" s="21" t="s">
        <v>4</v>
      </c>
      <c r="AZ4" s="105" t="s">
        <v>102</v>
      </c>
      <c r="BA4" s="105" t="s">
        <v>103</v>
      </c>
      <c r="BB4" s="105" t="s">
        <v>96</v>
      </c>
      <c r="BC4" s="105" t="s">
        <v>104</v>
      </c>
      <c r="BD4" s="105" t="s">
        <v>87</v>
      </c>
    </row>
    <row r="5" spans="1:56" s="1" customFormat="1" ht="6.95" customHeight="1">
      <c r="B5" s="24"/>
      <c r="L5" s="24"/>
      <c r="AZ5" s="105" t="s">
        <v>105</v>
      </c>
      <c r="BA5" s="105" t="s">
        <v>106</v>
      </c>
      <c r="BB5" s="105" t="s">
        <v>107</v>
      </c>
      <c r="BC5" s="105" t="s">
        <v>108</v>
      </c>
      <c r="BD5" s="105" t="s">
        <v>87</v>
      </c>
    </row>
    <row r="6" spans="1:56" s="1" customFormat="1" ht="12" customHeight="1">
      <c r="B6" s="24"/>
      <c r="D6" s="110" t="s">
        <v>16</v>
      </c>
      <c r="L6" s="24"/>
      <c r="AZ6" s="105" t="s">
        <v>109</v>
      </c>
      <c r="BA6" s="105" t="s">
        <v>110</v>
      </c>
      <c r="BB6" s="105" t="s">
        <v>107</v>
      </c>
      <c r="BC6" s="105" t="s">
        <v>111</v>
      </c>
      <c r="BD6" s="105" t="s">
        <v>87</v>
      </c>
    </row>
    <row r="7" spans="1:56" s="1" customFormat="1" ht="26.25" customHeight="1">
      <c r="B7" s="24"/>
      <c r="E7" s="430" t="str">
        <f>'Rekapitulace stavby'!K6</f>
        <v>Kostel sv. Voršily v Chlumci nad Cidlinou, obnova fasády lodi a presbytáře</v>
      </c>
      <c r="F7" s="431"/>
      <c r="G7" s="431"/>
      <c r="H7" s="431"/>
      <c r="L7" s="24"/>
      <c r="AZ7" s="105" t="s">
        <v>112</v>
      </c>
      <c r="BA7" s="105" t="s">
        <v>113</v>
      </c>
      <c r="BB7" s="105" t="s">
        <v>107</v>
      </c>
      <c r="BC7" s="105" t="s">
        <v>114</v>
      </c>
      <c r="BD7" s="105" t="s">
        <v>87</v>
      </c>
    </row>
    <row r="8" spans="1:56" s="2" customFormat="1" ht="12" customHeight="1">
      <c r="A8" s="38"/>
      <c r="B8" s="43"/>
      <c r="C8" s="38"/>
      <c r="D8" s="110" t="s">
        <v>115</v>
      </c>
      <c r="E8" s="38"/>
      <c r="F8" s="38"/>
      <c r="G8" s="38"/>
      <c r="H8" s="38"/>
      <c r="I8" s="38"/>
      <c r="J8" s="38"/>
      <c r="K8" s="38"/>
      <c r="L8" s="111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05" t="s">
        <v>116</v>
      </c>
      <c r="BA8" s="105" t="s">
        <v>117</v>
      </c>
      <c r="BB8" s="105" t="s">
        <v>107</v>
      </c>
      <c r="BC8" s="105" t="s">
        <v>118</v>
      </c>
      <c r="BD8" s="105" t="s">
        <v>87</v>
      </c>
    </row>
    <row r="9" spans="1:56" s="2" customFormat="1" ht="16.5" customHeight="1">
      <c r="A9" s="38"/>
      <c r="B9" s="43"/>
      <c r="C9" s="38"/>
      <c r="D9" s="38"/>
      <c r="E9" s="432" t="s">
        <v>119</v>
      </c>
      <c r="F9" s="433"/>
      <c r="G9" s="433"/>
      <c r="H9" s="433"/>
      <c r="I9" s="38"/>
      <c r="J9" s="38"/>
      <c r="K9" s="38"/>
      <c r="L9" s="111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05" t="s">
        <v>120</v>
      </c>
      <c r="BA9" s="105" t="s">
        <v>121</v>
      </c>
      <c r="BB9" s="105" t="s">
        <v>107</v>
      </c>
      <c r="BC9" s="105" t="s">
        <v>122</v>
      </c>
      <c r="BD9" s="105" t="s">
        <v>87</v>
      </c>
    </row>
    <row r="10" spans="1:56" s="2" customFormat="1">
      <c r="A10" s="38"/>
      <c r="B10" s="43"/>
      <c r="C10" s="38"/>
      <c r="D10" s="38"/>
      <c r="E10" s="38"/>
      <c r="F10" s="38"/>
      <c r="G10" s="38"/>
      <c r="H10" s="38"/>
      <c r="I10" s="38"/>
      <c r="J10" s="38"/>
      <c r="K10" s="38"/>
      <c r="L10" s="111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05" t="s">
        <v>123</v>
      </c>
      <c r="BA10" s="105" t="s">
        <v>124</v>
      </c>
      <c r="BB10" s="105" t="s">
        <v>107</v>
      </c>
      <c r="BC10" s="105" t="s">
        <v>125</v>
      </c>
      <c r="BD10" s="105" t="s">
        <v>87</v>
      </c>
    </row>
    <row r="11" spans="1:56" s="2" customFormat="1" ht="12" customHeight="1">
      <c r="A11" s="38"/>
      <c r="B11" s="43"/>
      <c r="C11" s="38"/>
      <c r="D11" s="110" t="s">
        <v>18</v>
      </c>
      <c r="E11" s="38"/>
      <c r="F11" s="112" t="s">
        <v>19</v>
      </c>
      <c r="G11" s="38"/>
      <c r="H11" s="38"/>
      <c r="I11" s="110" t="s">
        <v>20</v>
      </c>
      <c r="J11" s="112" t="s">
        <v>19</v>
      </c>
      <c r="K11" s="38"/>
      <c r="L11" s="111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05" t="s">
        <v>126</v>
      </c>
      <c r="BA11" s="105" t="s">
        <v>127</v>
      </c>
      <c r="BB11" s="105" t="s">
        <v>107</v>
      </c>
      <c r="BC11" s="105" t="s">
        <v>128</v>
      </c>
      <c r="BD11" s="105" t="s">
        <v>87</v>
      </c>
    </row>
    <row r="12" spans="1:56" s="2" customFormat="1" ht="12" customHeight="1">
      <c r="A12" s="38"/>
      <c r="B12" s="43"/>
      <c r="C12" s="38"/>
      <c r="D12" s="110" t="s">
        <v>21</v>
      </c>
      <c r="E12" s="38"/>
      <c r="F12" s="112" t="s">
        <v>22</v>
      </c>
      <c r="G12" s="38"/>
      <c r="H12" s="38"/>
      <c r="I12" s="110" t="s">
        <v>23</v>
      </c>
      <c r="J12" s="113" t="str">
        <f>'Rekapitulace stavby'!AN8</f>
        <v>14. 7. 2022</v>
      </c>
      <c r="K12" s="38"/>
      <c r="L12" s="111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05" t="s">
        <v>129</v>
      </c>
      <c r="BA12" s="105" t="s">
        <v>130</v>
      </c>
      <c r="BB12" s="105" t="s">
        <v>131</v>
      </c>
      <c r="BC12" s="105" t="s">
        <v>132</v>
      </c>
      <c r="BD12" s="105" t="s">
        <v>87</v>
      </c>
    </row>
    <row r="13" spans="1:56" s="2" customFormat="1" ht="10.9" customHeight="1">
      <c r="A13" s="38"/>
      <c r="B13" s="43"/>
      <c r="C13" s="38"/>
      <c r="D13" s="38"/>
      <c r="E13" s="38"/>
      <c r="F13" s="38"/>
      <c r="G13" s="38"/>
      <c r="H13" s="38"/>
      <c r="I13" s="38"/>
      <c r="J13" s="38"/>
      <c r="K13" s="38"/>
      <c r="L13" s="111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05" t="s">
        <v>133</v>
      </c>
      <c r="BA13" s="105" t="s">
        <v>133</v>
      </c>
      <c r="BB13" s="105" t="s">
        <v>96</v>
      </c>
      <c r="BC13" s="105" t="s">
        <v>134</v>
      </c>
      <c r="BD13" s="105" t="s">
        <v>87</v>
      </c>
    </row>
    <row r="14" spans="1:56" s="2" customFormat="1" ht="12" customHeight="1">
      <c r="A14" s="38"/>
      <c r="B14" s="43"/>
      <c r="C14" s="38"/>
      <c r="D14" s="110" t="s">
        <v>25</v>
      </c>
      <c r="E14" s="38"/>
      <c r="F14" s="38"/>
      <c r="G14" s="38"/>
      <c r="H14" s="38"/>
      <c r="I14" s="110" t="s">
        <v>26</v>
      </c>
      <c r="J14" s="112" t="s">
        <v>27</v>
      </c>
      <c r="K14" s="38"/>
      <c r="L14" s="111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05" t="s">
        <v>135</v>
      </c>
      <c r="BA14" s="105" t="s">
        <v>136</v>
      </c>
      <c r="BB14" s="105" t="s">
        <v>96</v>
      </c>
      <c r="BC14" s="105" t="s">
        <v>137</v>
      </c>
      <c r="BD14" s="105" t="s">
        <v>87</v>
      </c>
    </row>
    <row r="15" spans="1:56" s="2" customFormat="1" ht="18" customHeight="1">
      <c r="A15" s="38"/>
      <c r="B15" s="43"/>
      <c r="C15" s="38"/>
      <c r="D15" s="38"/>
      <c r="E15" s="112" t="s">
        <v>28</v>
      </c>
      <c r="F15" s="38"/>
      <c r="G15" s="38"/>
      <c r="H15" s="38"/>
      <c r="I15" s="110" t="s">
        <v>29</v>
      </c>
      <c r="J15" s="112" t="s">
        <v>19</v>
      </c>
      <c r="K15" s="38"/>
      <c r="L15" s="111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05" t="s">
        <v>138</v>
      </c>
      <c r="BA15" s="105" t="s">
        <v>139</v>
      </c>
      <c r="BB15" s="105" t="s">
        <v>96</v>
      </c>
      <c r="BC15" s="105" t="s">
        <v>140</v>
      </c>
      <c r="BD15" s="105" t="s">
        <v>87</v>
      </c>
    </row>
    <row r="16" spans="1:56" s="2" customFormat="1" ht="6.95" customHeight="1">
      <c r="A16" s="38"/>
      <c r="B16" s="43"/>
      <c r="C16" s="38"/>
      <c r="D16" s="38"/>
      <c r="E16" s="38"/>
      <c r="F16" s="38"/>
      <c r="G16" s="38"/>
      <c r="H16" s="38"/>
      <c r="I16" s="38"/>
      <c r="J16" s="38"/>
      <c r="K16" s="38"/>
      <c r="L16" s="111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05" t="s">
        <v>141</v>
      </c>
      <c r="BA16" s="105" t="s">
        <v>142</v>
      </c>
      <c r="BB16" s="105" t="s">
        <v>96</v>
      </c>
      <c r="BC16" s="105" t="s">
        <v>143</v>
      </c>
      <c r="BD16" s="105" t="s">
        <v>87</v>
      </c>
    </row>
    <row r="17" spans="1:56" s="2" customFormat="1" ht="12" customHeight="1">
      <c r="A17" s="38"/>
      <c r="B17" s="43"/>
      <c r="C17" s="38"/>
      <c r="D17" s="110" t="s">
        <v>30</v>
      </c>
      <c r="E17" s="38"/>
      <c r="F17" s="38"/>
      <c r="G17" s="38"/>
      <c r="H17" s="38"/>
      <c r="I17" s="110" t="s">
        <v>26</v>
      </c>
      <c r="J17" s="34" t="str">
        <f>'Rekapitulace stavby'!AN13</f>
        <v>Vyplň údaj</v>
      </c>
      <c r="K17" s="38"/>
      <c r="L17" s="111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05" t="s">
        <v>144</v>
      </c>
      <c r="BA17" s="105" t="s">
        <v>144</v>
      </c>
      <c r="BB17" s="105" t="s">
        <v>96</v>
      </c>
      <c r="BC17" s="105" t="s">
        <v>145</v>
      </c>
      <c r="BD17" s="105" t="s">
        <v>87</v>
      </c>
    </row>
    <row r="18" spans="1:56" s="2" customFormat="1" ht="18" customHeight="1">
      <c r="A18" s="38"/>
      <c r="B18" s="43"/>
      <c r="C18" s="38"/>
      <c r="D18" s="38"/>
      <c r="E18" s="434" t="str">
        <f>'Rekapitulace stavby'!E14</f>
        <v>Vyplň údaj</v>
      </c>
      <c r="F18" s="435"/>
      <c r="G18" s="435"/>
      <c r="H18" s="435"/>
      <c r="I18" s="110" t="s">
        <v>29</v>
      </c>
      <c r="J18" s="34" t="str">
        <f>'Rekapitulace stavby'!AN14</f>
        <v>Vyplň údaj</v>
      </c>
      <c r="K18" s="38"/>
      <c r="L18" s="111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05" t="s">
        <v>146</v>
      </c>
      <c r="BA18" s="105" t="s">
        <v>147</v>
      </c>
      <c r="BB18" s="105" t="s">
        <v>96</v>
      </c>
      <c r="BC18" s="105" t="s">
        <v>148</v>
      </c>
      <c r="BD18" s="105" t="s">
        <v>87</v>
      </c>
    </row>
    <row r="19" spans="1:56" s="2" customFormat="1" ht="6.95" customHeight="1">
      <c r="A19" s="38"/>
      <c r="B19" s="43"/>
      <c r="C19" s="38"/>
      <c r="D19" s="38"/>
      <c r="E19" s="38"/>
      <c r="F19" s="38"/>
      <c r="G19" s="38"/>
      <c r="H19" s="38"/>
      <c r="I19" s="38"/>
      <c r="J19" s="38"/>
      <c r="K19" s="38"/>
      <c r="L19" s="111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05" t="s">
        <v>149</v>
      </c>
      <c r="BA19" s="105" t="s">
        <v>150</v>
      </c>
      <c r="BB19" s="105" t="s">
        <v>96</v>
      </c>
      <c r="BC19" s="105" t="s">
        <v>151</v>
      </c>
      <c r="BD19" s="105" t="s">
        <v>87</v>
      </c>
    </row>
    <row r="20" spans="1:56" s="2" customFormat="1" ht="12" customHeight="1">
      <c r="A20" s="38"/>
      <c r="B20" s="43"/>
      <c r="C20" s="38"/>
      <c r="D20" s="110" t="s">
        <v>32</v>
      </c>
      <c r="E20" s="38"/>
      <c r="F20" s="38"/>
      <c r="G20" s="38"/>
      <c r="H20" s="38"/>
      <c r="I20" s="110" t="s">
        <v>26</v>
      </c>
      <c r="J20" s="112" t="s">
        <v>33</v>
      </c>
      <c r="K20" s="38"/>
      <c r="L20" s="111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Z20" s="105" t="s">
        <v>152</v>
      </c>
      <c r="BA20" s="105" t="s">
        <v>152</v>
      </c>
      <c r="BB20" s="105" t="s">
        <v>96</v>
      </c>
      <c r="BC20" s="105" t="s">
        <v>153</v>
      </c>
      <c r="BD20" s="105" t="s">
        <v>87</v>
      </c>
    </row>
    <row r="21" spans="1:56" s="2" customFormat="1" ht="18" customHeight="1">
      <c r="A21" s="38"/>
      <c r="B21" s="43"/>
      <c r="C21" s="38"/>
      <c r="D21" s="38"/>
      <c r="E21" s="112" t="s">
        <v>34</v>
      </c>
      <c r="F21" s="38"/>
      <c r="G21" s="38"/>
      <c r="H21" s="38"/>
      <c r="I21" s="110" t="s">
        <v>29</v>
      </c>
      <c r="J21" s="112" t="s">
        <v>35</v>
      </c>
      <c r="K21" s="38"/>
      <c r="L21" s="111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56" s="2" customFormat="1" ht="6.95" customHeight="1">
      <c r="A22" s="38"/>
      <c r="B22" s="43"/>
      <c r="C22" s="38"/>
      <c r="D22" s="38"/>
      <c r="E22" s="38"/>
      <c r="F22" s="38"/>
      <c r="G22" s="38"/>
      <c r="H22" s="38"/>
      <c r="I22" s="38"/>
      <c r="J22" s="38"/>
      <c r="K22" s="38"/>
      <c r="L22" s="111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56" s="2" customFormat="1" ht="12" customHeight="1">
      <c r="A23" s="38"/>
      <c r="B23" s="43"/>
      <c r="C23" s="38"/>
      <c r="D23" s="110" t="s">
        <v>37</v>
      </c>
      <c r="E23" s="38"/>
      <c r="F23" s="38"/>
      <c r="G23" s="38"/>
      <c r="H23" s="38"/>
      <c r="I23" s="110" t="s">
        <v>26</v>
      </c>
      <c r="J23" s="112" t="s">
        <v>38</v>
      </c>
      <c r="K23" s="38"/>
      <c r="L23" s="111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56" s="2" customFormat="1" ht="18" customHeight="1">
      <c r="A24" s="38"/>
      <c r="B24" s="43"/>
      <c r="C24" s="38"/>
      <c r="D24" s="38"/>
      <c r="E24" s="112" t="s">
        <v>39</v>
      </c>
      <c r="F24" s="38"/>
      <c r="G24" s="38"/>
      <c r="H24" s="38"/>
      <c r="I24" s="110" t="s">
        <v>29</v>
      </c>
      <c r="J24" s="112" t="s">
        <v>40</v>
      </c>
      <c r="K24" s="38"/>
      <c r="L24" s="111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56" s="2" customFormat="1" ht="6.95" customHeight="1">
      <c r="A25" s="38"/>
      <c r="B25" s="43"/>
      <c r="C25" s="38"/>
      <c r="D25" s="38"/>
      <c r="E25" s="38"/>
      <c r="F25" s="38"/>
      <c r="G25" s="38"/>
      <c r="H25" s="38"/>
      <c r="I25" s="38"/>
      <c r="J25" s="38"/>
      <c r="K25" s="38"/>
      <c r="L25" s="111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56" s="2" customFormat="1" ht="12" customHeight="1">
      <c r="A26" s="38"/>
      <c r="B26" s="43"/>
      <c r="C26" s="38"/>
      <c r="D26" s="110" t="s">
        <v>41</v>
      </c>
      <c r="E26" s="38"/>
      <c r="F26" s="38"/>
      <c r="G26" s="38"/>
      <c r="H26" s="38"/>
      <c r="I26" s="38"/>
      <c r="J26" s="38"/>
      <c r="K26" s="38"/>
      <c r="L26" s="111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56" s="8" customFormat="1" ht="16.5" customHeight="1">
      <c r="A27" s="114"/>
      <c r="B27" s="115"/>
      <c r="C27" s="114"/>
      <c r="D27" s="114"/>
      <c r="E27" s="436" t="s">
        <v>19</v>
      </c>
      <c r="F27" s="436"/>
      <c r="G27" s="436"/>
      <c r="H27" s="43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56" s="2" customFormat="1" ht="6.95" customHeight="1">
      <c r="A28" s="38"/>
      <c r="B28" s="43"/>
      <c r="C28" s="38"/>
      <c r="D28" s="38"/>
      <c r="E28" s="38"/>
      <c r="F28" s="38"/>
      <c r="G28" s="38"/>
      <c r="H28" s="38"/>
      <c r="I28" s="38"/>
      <c r="J28" s="38"/>
      <c r="K28" s="38"/>
      <c r="L28" s="111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56" s="2" customFormat="1" ht="6.95" customHeight="1">
      <c r="A29" s="38"/>
      <c r="B29" s="43"/>
      <c r="C29" s="38"/>
      <c r="D29" s="117"/>
      <c r="E29" s="117"/>
      <c r="F29" s="117"/>
      <c r="G29" s="117"/>
      <c r="H29" s="117"/>
      <c r="I29" s="117"/>
      <c r="J29" s="117"/>
      <c r="K29" s="117"/>
      <c r="L29" s="111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pans="1:56" s="2" customFormat="1" ht="25.35" customHeight="1">
      <c r="A30" s="38"/>
      <c r="B30" s="43"/>
      <c r="C30" s="38"/>
      <c r="D30" s="118" t="s">
        <v>43</v>
      </c>
      <c r="E30" s="38"/>
      <c r="F30" s="38"/>
      <c r="G30" s="38"/>
      <c r="H30" s="38"/>
      <c r="I30" s="38"/>
      <c r="J30" s="119">
        <f>ROUND(J117, 2)</f>
        <v>0</v>
      </c>
      <c r="K30" s="38"/>
      <c r="L30" s="111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56" s="2" customFormat="1" ht="6.95" customHeight="1">
      <c r="A31" s="38"/>
      <c r="B31" s="43"/>
      <c r="C31" s="38"/>
      <c r="D31" s="117"/>
      <c r="E31" s="117"/>
      <c r="F31" s="117"/>
      <c r="G31" s="117"/>
      <c r="H31" s="117"/>
      <c r="I31" s="117"/>
      <c r="J31" s="117"/>
      <c r="K31" s="117"/>
      <c r="L31" s="111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56" s="2" customFormat="1" ht="14.45" customHeight="1">
      <c r="A32" s="38"/>
      <c r="B32" s="43"/>
      <c r="C32" s="38"/>
      <c r="D32" s="38"/>
      <c r="E32" s="38"/>
      <c r="F32" s="120" t="s">
        <v>45</v>
      </c>
      <c r="G32" s="38"/>
      <c r="H32" s="38"/>
      <c r="I32" s="120" t="s">
        <v>44</v>
      </c>
      <c r="J32" s="120" t="s">
        <v>46</v>
      </c>
      <c r="K32" s="38"/>
      <c r="L32" s="111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14.45" customHeight="1">
      <c r="A33" s="38"/>
      <c r="B33" s="43"/>
      <c r="C33" s="38"/>
      <c r="D33" s="121" t="s">
        <v>47</v>
      </c>
      <c r="E33" s="110" t="s">
        <v>48</v>
      </c>
      <c r="F33" s="122">
        <f>ROUND((SUM(BE117:BE2153)),  2)</f>
        <v>0</v>
      </c>
      <c r="G33" s="38"/>
      <c r="H33" s="38"/>
      <c r="I33" s="123">
        <v>0.21</v>
      </c>
      <c r="J33" s="122">
        <f>ROUND(((SUM(BE117:BE2153))*I33),  2)</f>
        <v>0</v>
      </c>
      <c r="K33" s="38"/>
      <c r="L33" s="111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5" customHeight="1">
      <c r="A34" s="38"/>
      <c r="B34" s="43"/>
      <c r="C34" s="38"/>
      <c r="D34" s="38"/>
      <c r="E34" s="110" t="s">
        <v>49</v>
      </c>
      <c r="F34" s="122">
        <f>ROUND((SUM(BF117:BF2153)),  2)</f>
        <v>0</v>
      </c>
      <c r="G34" s="38"/>
      <c r="H34" s="38"/>
      <c r="I34" s="123">
        <v>0.15</v>
      </c>
      <c r="J34" s="122">
        <f>ROUND(((SUM(BF117:BF2153))*I34),  2)</f>
        <v>0</v>
      </c>
      <c r="K34" s="38"/>
      <c r="L34" s="111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5" hidden="1" customHeight="1">
      <c r="A35" s="38"/>
      <c r="B35" s="43"/>
      <c r="C35" s="38"/>
      <c r="D35" s="38"/>
      <c r="E35" s="110" t="s">
        <v>50</v>
      </c>
      <c r="F35" s="122">
        <f>ROUND((SUM(BG117:BG2153)),  2)</f>
        <v>0</v>
      </c>
      <c r="G35" s="38"/>
      <c r="H35" s="38"/>
      <c r="I35" s="123">
        <v>0.21</v>
      </c>
      <c r="J35" s="122">
        <f>0</f>
        <v>0</v>
      </c>
      <c r="K35" s="38"/>
      <c r="L35" s="111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5" hidden="1" customHeight="1">
      <c r="A36" s="38"/>
      <c r="B36" s="43"/>
      <c r="C36" s="38"/>
      <c r="D36" s="38"/>
      <c r="E36" s="110" t="s">
        <v>51</v>
      </c>
      <c r="F36" s="122">
        <f>ROUND((SUM(BH117:BH2153)),  2)</f>
        <v>0</v>
      </c>
      <c r="G36" s="38"/>
      <c r="H36" s="38"/>
      <c r="I36" s="123">
        <v>0.15</v>
      </c>
      <c r="J36" s="122">
        <f>0</f>
        <v>0</v>
      </c>
      <c r="K36" s="38"/>
      <c r="L36" s="111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5" hidden="1" customHeight="1">
      <c r="A37" s="38"/>
      <c r="B37" s="43"/>
      <c r="C37" s="38"/>
      <c r="D37" s="38"/>
      <c r="E37" s="110" t="s">
        <v>52</v>
      </c>
      <c r="F37" s="122">
        <f>ROUND((SUM(BI117:BI2153)),  2)</f>
        <v>0</v>
      </c>
      <c r="G37" s="38"/>
      <c r="H37" s="38"/>
      <c r="I37" s="123">
        <v>0</v>
      </c>
      <c r="J37" s="122">
        <f>0</f>
        <v>0</v>
      </c>
      <c r="K37" s="38"/>
      <c r="L37" s="111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6.95" customHeight="1">
      <c r="A38" s="38"/>
      <c r="B38" s="43"/>
      <c r="C38" s="38"/>
      <c r="D38" s="38"/>
      <c r="E38" s="38"/>
      <c r="F38" s="38"/>
      <c r="G38" s="38"/>
      <c r="H38" s="38"/>
      <c r="I38" s="38"/>
      <c r="J38" s="38"/>
      <c r="K38" s="38"/>
      <c r="L38" s="111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25.35" customHeight="1">
      <c r="A39" s="38"/>
      <c r="B39" s="43"/>
      <c r="C39" s="124"/>
      <c r="D39" s="125" t="s">
        <v>53</v>
      </c>
      <c r="E39" s="126"/>
      <c r="F39" s="126"/>
      <c r="G39" s="127" t="s">
        <v>54</v>
      </c>
      <c r="H39" s="128" t="s">
        <v>55</v>
      </c>
      <c r="I39" s="126"/>
      <c r="J39" s="129">
        <f>SUM(J30:J37)</f>
        <v>0</v>
      </c>
      <c r="K39" s="130"/>
      <c r="L39" s="111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14.45" customHeight="1">
      <c r="A40" s="38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1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pans="1:31" s="2" customFormat="1" ht="6.95" customHeight="1">
      <c r="A44" s="38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1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pans="1:31" s="2" customFormat="1" ht="24.95" customHeight="1">
      <c r="A45" s="38"/>
      <c r="B45" s="39"/>
      <c r="C45" s="27" t="s">
        <v>154</v>
      </c>
      <c r="D45" s="40"/>
      <c r="E45" s="40"/>
      <c r="F45" s="40"/>
      <c r="G45" s="40"/>
      <c r="H45" s="40"/>
      <c r="I45" s="40"/>
      <c r="J45" s="40"/>
      <c r="K45" s="40"/>
      <c r="L45" s="111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pans="1:31" s="2" customFormat="1" ht="6.95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11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12" customHeight="1">
      <c r="A47" s="38"/>
      <c r="B47" s="39"/>
      <c r="C47" s="33" t="s">
        <v>16</v>
      </c>
      <c r="D47" s="40"/>
      <c r="E47" s="40"/>
      <c r="F47" s="40"/>
      <c r="G47" s="40"/>
      <c r="H47" s="40"/>
      <c r="I47" s="40"/>
      <c r="J47" s="40"/>
      <c r="K47" s="40"/>
      <c r="L47" s="111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26.25" customHeight="1">
      <c r="A48" s="38"/>
      <c r="B48" s="39"/>
      <c r="C48" s="40"/>
      <c r="D48" s="40"/>
      <c r="E48" s="428" t="str">
        <f>E7</f>
        <v>Kostel sv. Voršily v Chlumci nad Cidlinou, obnova fasády lodi a presbytáře</v>
      </c>
      <c r="F48" s="429"/>
      <c r="G48" s="429"/>
      <c r="H48" s="429"/>
      <c r="I48" s="40"/>
      <c r="J48" s="40"/>
      <c r="K48" s="40"/>
      <c r="L48" s="111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3" t="s">
        <v>115</v>
      </c>
      <c r="D49" s="40"/>
      <c r="E49" s="40"/>
      <c r="F49" s="40"/>
      <c r="G49" s="40"/>
      <c r="H49" s="40"/>
      <c r="I49" s="40"/>
      <c r="J49" s="40"/>
      <c r="K49" s="40"/>
      <c r="L49" s="111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397" t="str">
        <f>E9</f>
        <v>D.1.1 - Architektonicko - stavební řešení</v>
      </c>
      <c r="F50" s="427"/>
      <c r="G50" s="427"/>
      <c r="H50" s="427"/>
      <c r="I50" s="40"/>
      <c r="J50" s="40"/>
      <c r="K50" s="40"/>
      <c r="L50" s="111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2" customFormat="1" ht="6.95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11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pans="1:47" s="2" customFormat="1" ht="12" customHeight="1">
      <c r="A52" s="38"/>
      <c r="B52" s="39"/>
      <c r="C52" s="33" t="s">
        <v>21</v>
      </c>
      <c r="D52" s="40"/>
      <c r="E52" s="40"/>
      <c r="F52" s="31" t="str">
        <f>F12</f>
        <v>Chlumec nad Cidlinou, kostel sv. Voršily</v>
      </c>
      <c r="G52" s="40"/>
      <c r="H52" s="40"/>
      <c r="I52" s="33" t="s">
        <v>23</v>
      </c>
      <c r="J52" s="63" t="str">
        <f>IF(J12="","",J12)</f>
        <v>14. 7. 2022</v>
      </c>
      <c r="K52" s="40"/>
      <c r="L52" s="111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6.95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11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15.2" customHeight="1">
      <c r="A54" s="38"/>
      <c r="B54" s="39"/>
      <c r="C54" s="33" t="s">
        <v>25</v>
      </c>
      <c r="D54" s="40"/>
      <c r="E54" s="40"/>
      <c r="F54" s="31" t="str">
        <f>E15</f>
        <v>ŘF – děkanství Chlumec nad Cidlinou</v>
      </c>
      <c r="G54" s="40"/>
      <c r="H54" s="40"/>
      <c r="I54" s="33" t="s">
        <v>32</v>
      </c>
      <c r="J54" s="36" t="str">
        <f>E21</f>
        <v>INRECO s.r.o.</v>
      </c>
      <c r="K54" s="40"/>
      <c r="L54" s="111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15.2" customHeight="1">
      <c r="A55" s="38"/>
      <c r="B55" s="39"/>
      <c r="C55" s="33" t="s">
        <v>30</v>
      </c>
      <c r="D55" s="40"/>
      <c r="E55" s="40"/>
      <c r="F55" s="31" t="str">
        <f>IF(E18="","",E18)</f>
        <v>Vyplň údaj</v>
      </c>
      <c r="G55" s="40"/>
      <c r="H55" s="40"/>
      <c r="I55" s="33" t="s">
        <v>37</v>
      </c>
      <c r="J55" s="36" t="str">
        <f>E24</f>
        <v>BACing s.r.o.</v>
      </c>
      <c r="K55" s="40"/>
      <c r="L55" s="111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0.35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11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29.25" customHeight="1">
      <c r="A57" s="38"/>
      <c r="B57" s="39"/>
      <c r="C57" s="135" t="s">
        <v>155</v>
      </c>
      <c r="D57" s="136"/>
      <c r="E57" s="136"/>
      <c r="F57" s="136"/>
      <c r="G57" s="136"/>
      <c r="H57" s="136"/>
      <c r="I57" s="136"/>
      <c r="J57" s="137" t="s">
        <v>156</v>
      </c>
      <c r="K57" s="136"/>
      <c r="L57" s="111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10.35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11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22.9" customHeight="1">
      <c r="A59" s="38"/>
      <c r="B59" s="39"/>
      <c r="C59" s="138" t="s">
        <v>75</v>
      </c>
      <c r="D59" s="40"/>
      <c r="E59" s="40"/>
      <c r="F59" s="40"/>
      <c r="G59" s="40"/>
      <c r="H59" s="40"/>
      <c r="I59" s="40"/>
      <c r="J59" s="81">
        <f>J117</f>
        <v>0</v>
      </c>
      <c r="K59" s="40"/>
      <c r="L59" s="111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21" t="s">
        <v>157</v>
      </c>
    </row>
    <row r="60" spans="1:47" s="9" customFormat="1" ht="24.95" customHeight="1">
      <c r="B60" s="139"/>
      <c r="C60" s="140"/>
      <c r="D60" s="141" t="s">
        <v>158</v>
      </c>
      <c r="E60" s="142"/>
      <c r="F60" s="142"/>
      <c r="G60" s="142"/>
      <c r="H60" s="142"/>
      <c r="I60" s="142"/>
      <c r="J60" s="143">
        <f>J118</f>
        <v>0</v>
      </c>
      <c r="K60" s="140"/>
      <c r="L60" s="144"/>
    </row>
    <row r="61" spans="1:47" s="10" customFormat="1" ht="19.899999999999999" customHeight="1">
      <c r="B61" s="145"/>
      <c r="C61" s="146"/>
      <c r="D61" s="147" t="s">
        <v>159</v>
      </c>
      <c r="E61" s="148"/>
      <c r="F61" s="148"/>
      <c r="G61" s="148"/>
      <c r="H61" s="148"/>
      <c r="I61" s="148"/>
      <c r="J61" s="149">
        <f>J119</f>
        <v>0</v>
      </c>
      <c r="K61" s="146"/>
      <c r="L61" s="150"/>
    </row>
    <row r="62" spans="1:47" s="10" customFormat="1" ht="19.899999999999999" customHeight="1">
      <c r="B62" s="145"/>
      <c r="C62" s="146"/>
      <c r="D62" s="147" t="s">
        <v>160</v>
      </c>
      <c r="E62" s="148"/>
      <c r="F62" s="148"/>
      <c r="G62" s="148"/>
      <c r="H62" s="148"/>
      <c r="I62" s="148"/>
      <c r="J62" s="149">
        <f>J321</f>
        <v>0</v>
      </c>
      <c r="K62" s="146"/>
      <c r="L62" s="150"/>
    </row>
    <row r="63" spans="1:47" s="10" customFormat="1" ht="14.85" customHeight="1">
      <c r="B63" s="145"/>
      <c r="C63" s="146"/>
      <c r="D63" s="147" t="s">
        <v>161</v>
      </c>
      <c r="E63" s="148"/>
      <c r="F63" s="148"/>
      <c r="G63" s="148"/>
      <c r="H63" s="148"/>
      <c r="I63" s="148"/>
      <c r="J63" s="149">
        <f>J322</f>
        <v>0</v>
      </c>
      <c r="K63" s="146"/>
      <c r="L63" s="150"/>
    </row>
    <row r="64" spans="1:47" s="10" customFormat="1" ht="14.85" customHeight="1">
      <c r="B64" s="145"/>
      <c r="C64" s="146"/>
      <c r="D64" s="147" t="s">
        <v>162</v>
      </c>
      <c r="E64" s="148"/>
      <c r="F64" s="148"/>
      <c r="G64" s="148"/>
      <c r="H64" s="148"/>
      <c r="I64" s="148"/>
      <c r="J64" s="149">
        <f>J353</f>
        <v>0</v>
      </c>
      <c r="K64" s="146"/>
      <c r="L64" s="150"/>
    </row>
    <row r="65" spans="2:12" s="10" customFormat="1" ht="14.85" customHeight="1">
      <c r="B65" s="145"/>
      <c r="C65" s="146"/>
      <c r="D65" s="147" t="s">
        <v>163</v>
      </c>
      <c r="E65" s="148"/>
      <c r="F65" s="148"/>
      <c r="G65" s="148"/>
      <c r="H65" s="148"/>
      <c r="I65" s="148"/>
      <c r="J65" s="149">
        <f>J382</f>
        <v>0</v>
      </c>
      <c r="K65" s="146"/>
      <c r="L65" s="150"/>
    </row>
    <row r="66" spans="2:12" s="10" customFormat="1" ht="14.85" customHeight="1">
      <c r="B66" s="145"/>
      <c r="C66" s="146"/>
      <c r="D66" s="147" t="s">
        <v>164</v>
      </c>
      <c r="E66" s="148"/>
      <c r="F66" s="148"/>
      <c r="G66" s="148"/>
      <c r="H66" s="148"/>
      <c r="I66" s="148"/>
      <c r="J66" s="149">
        <f>J425</f>
        <v>0</v>
      </c>
      <c r="K66" s="146"/>
      <c r="L66" s="150"/>
    </row>
    <row r="67" spans="2:12" s="10" customFormat="1" ht="14.85" customHeight="1">
      <c r="B67" s="145"/>
      <c r="C67" s="146"/>
      <c r="D67" s="147" t="s">
        <v>165</v>
      </c>
      <c r="E67" s="148"/>
      <c r="F67" s="148"/>
      <c r="G67" s="148"/>
      <c r="H67" s="148"/>
      <c r="I67" s="148"/>
      <c r="J67" s="149">
        <f>J481</f>
        <v>0</v>
      </c>
      <c r="K67" s="146"/>
      <c r="L67" s="150"/>
    </row>
    <row r="68" spans="2:12" s="10" customFormat="1" ht="14.85" customHeight="1">
      <c r="B68" s="145"/>
      <c r="C68" s="146"/>
      <c r="D68" s="147" t="s">
        <v>166</v>
      </c>
      <c r="E68" s="148"/>
      <c r="F68" s="148"/>
      <c r="G68" s="148"/>
      <c r="H68" s="148"/>
      <c r="I68" s="148"/>
      <c r="J68" s="149">
        <f>J545</f>
        <v>0</v>
      </c>
      <c r="K68" s="146"/>
      <c r="L68" s="150"/>
    </row>
    <row r="69" spans="2:12" s="10" customFormat="1" ht="14.85" customHeight="1">
      <c r="B69" s="145"/>
      <c r="C69" s="146"/>
      <c r="D69" s="147" t="s">
        <v>167</v>
      </c>
      <c r="E69" s="148"/>
      <c r="F69" s="148"/>
      <c r="G69" s="148"/>
      <c r="H69" s="148"/>
      <c r="I69" s="148"/>
      <c r="J69" s="149">
        <f>J618</f>
        <v>0</v>
      </c>
      <c r="K69" s="146"/>
      <c r="L69" s="150"/>
    </row>
    <row r="70" spans="2:12" s="10" customFormat="1" ht="21.75" customHeight="1">
      <c r="B70" s="145"/>
      <c r="C70" s="146"/>
      <c r="D70" s="147" t="s">
        <v>168</v>
      </c>
      <c r="E70" s="148"/>
      <c r="F70" s="148"/>
      <c r="G70" s="148"/>
      <c r="H70" s="148"/>
      <c r="I70" s="148"/>
      <c r="J70" s="149">
        <f>J619</f>
        <v>0</v>
      </c>
      <c r="K70" s="146"/>
      <c r="L70" s="150"/>
    </row>
    <row r="71" spans="2:12" s="10" customFormat="1" ht="21.75" customHeight="1">
      <c r="B71" s="145"/>
      <c r="C71" s="146"/>
      <c r="D71" s="147" t="s">
        <v>169</v>
      </c>
      <c r="E71" s="148"/>
      <c r="F71" s="148"/>
      <c r="G71" s="148"/>
      <c r="H71" s="148"/>
      <c r="I71" s="148"/>
      <c r="J71" s="149">
        <f>J683</f>
        <v>0</v>
      </c>
      <c r="K71" s="146"/>
      <c r="L71" s="150"/>
    </row>
    <row r="72" spans="2:12" s="10" customFormat="1" ht="21.75" customHeight="1">
      <c r="B72" s="145"/>
      <c r="C72" s="146"/>
      <c r="D72" s="147" t="s">
        <v>170</v>
      </c>
      <c r="E72" s="148"/>
      <c r="F72" s="148"/>
      <c r="G72" s="148"/>
      <c r="H72" s="148"/>
      <c r="I72" s="148"/>
      <c r="J72" s="149">
        <f>J740</f>
        <v>0</v>
      </c>
      <c r="K72" s="146"/>
      <c r="L72" s="150"/>
    </row>
    <row r="73" spans="2:12" s="10" customFormat="1" ht="21.75" customHeight="1">
      <c r="B73" s="145"/>
      <c r="C73" s="146"/>
      <c r="D73" s="147" t="s">
        <v>171</v>
      </c>
      <c r="E73" s="148"/>
      <c r="F73" s="148"/>
      <c r="G73" s="148"/>
      <c r="H73" s="148"/>
      <c r="I73" s="148"/>
      <c r="J73" s="149">
        <f>J797</f>
        <v>0</v>
      </c>
      <c r="K73" s="146"/>
      <c r="L73" s="150"/>
    </row>
    <row r="74" spans="2:12" s="10" customFormat="1" ht="21.75" customHeight="1">
      <c r="B74" s="145"/>
      <c r="C74" s="146"/>
      <c r="D74" s="147" t="s">
        <v>172</v>
      </c>
      <c r="E74" s="148"/>
      <c r="F74" s="148"/>
      <c r="G74" s="148"/>
      <c r="H74" s="148"/>
      <c r="I74" s="148"/>
      <c r="J74" s="149">
        <f>J854</f>
        <v>0</v>
      </c>
      <c r="K74" s="146"/>
      <c r="L74" s="150"/>
    </row>
    <row r="75" spans="2:12" s="10" customFormat="1" ht="21.75" customHeight="1">
      <c r="B75" s="145"/>
      <c r="C75" s="146"/>
      <c r="D75" s="147" t="s">
        <v>173</v>
      </c>
      <c r="E75" s="148"/>
      <c r="F75" s="148"/>
      <c r="G75" s="148"/>
      <c r="H75" s="148"/>
      <c r="I75" s="148"/>
      <c r="J75" s="149">
        <f>J911</f>
        <v>0</v>
      </c>
      <c r="K75" s="146"/>
      <c r="L75" s="150"/>
    </row>
    <row r="76" spans="2:12" s="10" customFormat="1" ht="21.75" customHeight="1">
      <c r="B76" s="145"/>
      <c r="C76" s="146"/>
      <c r="D76" s="147" t="s">
        <v>174</v>
      </c>
      <c r="E76" s="148"/>
      <c r="F76" s="148"/>
      <c r="G76" s="148"/>
      <c r="H76" s="148"/>
      <c r="I76" s="148"/>
      <c r="J76" s="149">
        <f>J954</f>
        <v>0</v>
      </c>
      <c r="K76" s="146"/>
      <c r="L76" s="150"/>
    </row>
    <row r="77" spans="2:12" s="10" customFormat="1" ht="21.75" customHeight="1">
      <c r="B77" s="145"/>
      <c r="C77" s="146"/>
      <c r="D77" s="147" t="s">
        <v>175</v>
      </c>
      <c r="E77" s="148"/>
      <c r="F77" s="148"/>
      <c r="G77" s="148"/>
      <c r="H77" s="148"/>
      <c r="I77" s="148"/>
      <c r="J77" s="149">
        <f>J997</f>
        <v>0</v>
      </c>
      <c r="K77" s="146"/>
      <c r="L77" s="150"/>
    </row>
    <row r="78" spans="2:12" s="10" customFormat="1" ht="21.75" customHeight="1">
      <c r="B78" s="145"/>
      <c r="C78" s="146"/>
      <c r="D78" s="147" t="s">
        <v>176</v>
      </c>
      <c r="E78" s="148"/>
      <c r="F78" s="148"/>
      <c r="G78" s="148"/>
      <c r="H78" s="148"/>
      <c r="I78" s="148"/>
      <c r="J78" s="149">
        <f>J1054</f>
        <v>0</v>
      </c>
      <c r="K78" s="146"/>
      <c r="L78" s="150"/>
    </row>
    <row r="79" spans="2:12" s="10" customFormat="1" ht="21.75" customHeight="1">
      <c r="B79" s="145"/>
      <c r="C79" s="146"/>
      <c r="D79" s="147" t="s">
        <v>177</v>
      </c>
      <c r="E79" s="148"/>
      <c r="F79" s="148"/>
      <c r="G79" s="148"/>
      <c r="H79" s="148"/>
      <c r="I79" s="148"/>
      <c r="J79" s="149">
        <f>J1111</f>
        <v>0</v>
      </c>
      <c r="K79" s="146"/>
      <c r="L79" s="150"/>
    </row>
    <row r="80" spans="2:12" s="10" customFormat="1" ht="19.899999999999999" customHeight="1">
      <c r="B80" s="145"/>
      <c r="C80" s="146"/>
      <c r="D80" s="147" t="s">
        <v>178</v>
      </c>
      <c r="E80" s="148"/>
      <c r="F80" s="148"/>
      <c r="G80" s="148"/>
      <c r="H80" s="148"/>
      <c r="I80" s="148"/>
      <c r="J80" s="149">
        <f>J1126</f>
        <v>0</v>
      </c>
      <c r="K80" s="146"/>
      <c r="L80" s="150"/>
    </row>
    <row r="81" spans="2:12" s="10" customFormat="1" ht="19.899999999999999" customHeight="1">
      <c r="B81" s="145"/>
      <c r="C81" s="146"/>
      <c r="D81" s="147" t="s">
        <v>179</v>
      </c>
      <c r="E81" s="148"/>
      <c r="F81" s="148"/>
      <c r="G81" s="148"/>
      <c r="H81" s="148"/>
      <c r="I81" s="148"/>
      <c r="J81" s="149">
        <f>J1307</f>
        <v>0</v>
      </c>
      <c r="K81" s="146"/>
      <c r="L81" s="150"/>
    </row>
    <row r="82" spans="2:12" s="10" customFormat="1" ht="19.899999999999999" customHeight="1">
      <c r="B82" s="145"/>
      <c r="C82" s="146"/>
      <c r="D82" s="147" t="s">
        <v>180</v>
      </c>
      <c r="E82" s="148"/>
      <c r="F82" s="148"/>
      <c r="G82" s="148"/>
      <c r="H82" s="148"/>
      <c r="I82" s="148"/>
      <c r="J82" s="149">
        <f>J1321</f>
        <v>0</v>
      </c>
      <c r="K82" s="146"/>
      <c r="L82" s="150"/>
    </row>
    <row r="83" spans="2:12" s="9" customFormat="1" ht="24.95" customHeight="1">
      <c r="B83" s="139"/>
      <c r="C83" s="140"/>
      <c r="D83" s="141" t="s">
        <v>181</v>
      </c>
      <c r="E83" s="142"/>
      <c r="F83" s="142"/>
      <c r="G83" s="142"/>
      <c r="H83" s="142"/>
      <c r="I83" s="142"/>
      <c r="J83" s="143">
        <f>J1324</f>
        <v>0</v>
      </c>
      <c r="K83" s="140"/>
      <c r="L83" s="144"/>
    </row>
    <row r="84" spans="2:12" s="10" customFormat="1" ht="19.899999999999999" customHeight="1">
      <c r="B84" s="145"/>
      <c r="C84" s="146"/>
      <c r="D84" s="147" t="s">
        <v>182</v>
      </c>
      <c r="E84" s="148"/>
      <c r="F84" s="148"/>
      <c r="G84" s="148"/>
      <c r="H84" s="148"/>
      <c r="I84" s="148"/>
      <c r="J84" s="149">
        <f>J1325</f>
        <v>0</v>
      </c>
      <c r="K84" s="146"/>
      <c r="L84" s="150"/>
    </row>
    <row r="85" spans="2:12" s="10" customFormat="1" ht="19.899999999999999" customHeight="1">
      <c r="B85" s="145"/>
      <c r="C85" s="146"/>
      <c r="D85" s="147" t="s">
        <v>183</v>
      </c>
      <c r="E85" s="148"/>
      <c r="F85" s="148"/>
      <c r="G85" s="148"/>
      <c r="H85" s="148"/>
      <c r="I85" s="148"/>
      <c r="J85" s="149">
        <f>J1334</f>
        <v>0</v>
      </c>
      <c r="K85" s="146"/>
      <c r="L85" s="150"/>
    </row>
    <row r="86" spans="2:12" s="10" customFormat="1" ht="19.899999999999999" customHeight="1">
      <c r="B86" s="145"/>
      <c r="C86" s="146"/>
      <c r="D86" s="147" t="s">
        <v>184</v>
      </c>
      <c r="E86" s="148"/>
      <c r="F86" s="148"/>
      <c r="G86" s="148"/>
      <c r="H86" s="148"/>
      <c r="I86" s="148"/>
      <c r="J86" s="149">
        <f>J1575</f>
        <v>0</v>
      </c>
      <c r="K86" s="146"/>
      <c r="L86" s="150"/>
    </row>
    <row r="87" spans="2:12" s="10" customFormat="1" ht="19.899999999999999" customHeight="1">
      <c r="B87" s="145"/>
      <c r="C87" s="146"/>
      <c r="D87" s="147" t="s">
        <v>185</v>
      </c>
      <c r="E87" s="148"/>
      <c r="F87" s="148"/>
      <c r="G87" s="148"/>
      <c r="H87" s="148"/>
      <c r="I87" s="148"/>
      <c r="J87" s="149">
        <f>J1766</f>
        <v>0</v>
      </c>
      <c r="K87" s="146"/>
      <c r="L87" s="150"/>
    </row>
    <row r="88" spans="2:12" s="10" customFormat="1" ht="19.899999999999999" customHeight="1">
      <c r="B88" s="145"/>
      <c r="C88" s="146"/>
      <c r="D88" s="147" t="s">
        <v>186</v>
      </c>
      <c r="E88" s="148"/>
      <c r="F88" s="148"/>
      <c r="G88" s="148"/>
      <c r="H88" s="148"/>
      <c r="I88" s="148"/>
      <c r="J88" s="149">
        <f>J1853</f>
        <v>0</v>
      </c>
      <c r="K88" s="146"/>
      <c r="L88" s="150"/>
    </row>
    <row r="89" spans="2:12" s="10" customFormat="1" ht="19.899999999999999" customHeight="1">
      <c r="B89" s="145"/>
      <c r="C89" s="146"/>
      <c r="D89" s="147" t="s">
        <v>187</v>
      </c>
      <c r="E89" s="148"/>
      <c r="F89" s="148"/>
      <c r="G89" s="148"/>
      <c r="H89" s="148"/>
      <c r="I89" s="148"/>
      <c r="J89" s="149">
        <f>J1916</f>
        <v>0</v>
      </c>
      <c r="K89" s="146"/>
      <c r="L89" s="150"/>
    </row>
    <row r="90" spans="2:12" s="10" customFormat="1" ht="19.899999999999999" customHeight="1">
      <c r="B90" s="145"/>
      <c r="C90" s="146"/>
      <c r="D90" s="147" t="s">
        <v>188</v>
      </c>
      <c r="E90" s="148"/>
      <c r="F90" s="148"/>
      <c r="G90" s="148"/>
      <c r="H90" s="148"/>
      <c r="I90" s="148"/>
      <c r="J90" s="149">
        <f>J1930</f>
        <v>0</v>
      </c>
      <c r="K90" s="146"/>
      <c r="L90" s="150"/>
    </row>
    <row r="91" spans="2:12" s="10" customFormat="1" ht="19.899999999999999" customHeight="1">
      <c r="B91" s="145"/>
      <c r="C91" s="146"/>
      <c r="D91" s="147" t="s">
        <v>189</v>
      </c>
      <c r="E91" s="148"/>
      <c r="F91" s="148"/>
      <c r="G91" s="148"/>
      <c r="H91" s="148"/>
      <c r="I91" s="148"/>
      <c r="J91" s="149">
        <f>J2016</f>
        <v>0</v>
      </c>
      <c r="K91" s="146"/>
      <c r="L91" s="150"/>
    </row>
    <row r="92" spans="2:12" s="10" customFormat="1" ht="19.899999999999999" customHeight="1">
      <c r="B92" s="145"/>
      <c r="C92" s="146"/>
      <c r="D92" s="147" t="s">
        <v>190</v>
      </c>
      <c r="E92" s="148"/>
      <c r="F92" s="148"/>
      <c r="G92" s="148"/>
      <c r="H92" s="148"/>
      <c r="I92" s="148"/>
      <c r="J92" s="149">
        <f>J2115</f>
        <v>0</v>
      </c>
      <c r="K92" s="146"/>
      <c r="L92" s="150"/>
    </row>
    <row r="93" spans="2:12" s="9" customFormat="1" ht="24.95" customHeight="1">
      <c r="B93" s="139"/>
      <c r="C93" s="140"/>
      <c r="D93" s="141" t="s">
        <v>191</v>
      </c>
      <c r="E93" s="142"/>
      <c r="F93" s="142"/>
      <c r="G93" s="142"/>
      <c r="H93" s="142"/>
      <c r="I93" s="142"/>
      <c r="J93" s="143">
        <f>J2130</f>
        <v>0</v>
      </c>
      <c r="K93" s="140"/>
      <c r="L93" s="144"/>
    </row>
    <row r="94" spans="2:12" s="10" customFormat="1" ht="19.899999999999999" customHeight="1">
      <c r="B94" s="145"/>
      <c r="C94" s="146"/>
      <c r="D94" s="147" t="s">
        <v>192</v>
      </c>
      <c r="E94" s="148"/>
      <c r="F94" s="148"/>
      <c r="G94" s="148"/>
      <c r="H94" s="148"/>
      <c r="I94" s="148"/>
      <c r="J94" s="149">
        <f>J2131</f>
        <v>0</v>
      </c>
      <c r="K94" s="146"/>
      <c r="L94" s="150"/>
    </row>
    <row r="95" spans="2:12" s="10" customFormat="1" ht="19.899999999999999" customHeight="1">
      <c r="B95" s="145"/>
      <c r="C95" s="146"/>
      <c r="D95" s="147" t="s">
        <v>193</v>
      </c>
      <c r="E95" s="148"/>
      <c r="F95" s="148"/>
      <c r="G95" s="148"/>
      <c r="H95" s="148"/>
      <c r="I95" s="148"/>
      <c r="J95" s="149">
        <f>J2139</f>
        <v>0</v>
      </c>
      <c r="K95" s="146"/>
      <c r="L95" s="150"/>
    </row>
    <row r="96" spans="2:12" s="10" customFormat="1" ht="19.899999999999999" customHeight="1">
      <c r="B96" s="145"/>
      <c r="C96" s="146"/>
      <c r="D96" s="147" t="s">
        <v>194</v>
      </c>
      <c r="E96" s="148"/>
      <c r="F96" s="148"/>
      <c r="G96" s="148"/>
      <c r="H96" s="148"/>
      <c r="I96" s="148"/>
      <c r="J96" s="149">
        <f>J2150</f>
        <v>0</v>
      </c>
      <c r="K96" s="146"/>
      <c r="L96" s="150"/>
    </row>
    <row r="97" spans="1:31" s="10" customFormat="1" ht="19.899999999999999" customHeight="1">
      <c r="B97" s="145"/>
      <c r="C97" s="146"/>
      <c r="D97" s="147" t="s">
        <v>195</v>
      </c>
      <c r="E97" s="148"/>
      <c r="F97" s="148"/>
      <c r="G97" s="148"/>
      <c r="H97" s="148"/>
      <c r="I97" s="148"/>
      <c r="J97" s="149">
        <f>J2152</f>
        <v>0</v>
      </c>
      <c r="K97" s="146"/>
      <c r="L97" s="150"/>
    </row>
    <row r="98" spans="1:31" s="2" customFormat="1" ht="21.75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111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pans="1:31" s="2" customFormat="1" ht="6.95" customHeight="1">
      <c r="A99" s="38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111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pans="1:31" s="2" customFormat="1" ht="6.95" customHeight="1">
      <c r="A103" s="38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111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pans="1:31" s="2" customFormat="1" ht="24.95" customHeight="1">
      <c r="A104" s="38"/>
      <c r="B104" s="39"/>
      <c r="C104" s="27" t="s">
        <v>196</v>
      </c>
      <c r="D104" s="40"/>
      <c r="E104" s="40"/>
      <c r="F104" s="40"/>
      <c r="G104" s="40"/>
      <c r="H104" s="40"/>
      <c r="I104" s="40"/>
      <c r="J104" s="40"/>
      <c r="K104" s="40"/>
      <c r="L104" s="111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pans="1:31" s="2" customFormat="1" ht="6.95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111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pans="1:31" s="2" customFormat="1" ht="12" customHeight="1">
      <c r="A106" s="38"/>
      <c r="B106" s="39"/>
      <c r="C106" s="33" t="s">
        <v>16</v>
      </c>
      <c r="D106" s="40"/>
      <c r="E106" s="40"/>
      <c r="F106" s="40"/>
      <c r="G106" s="40"/>
      <c r="H106" s="40"/>
      <c r="I106" s="40"/>
      <c r="J106" s="40"/>
      <c r="K106" s="40"/>
      <c r="L106" s="111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pans="1:31" s="2" customFormat="1" ht="26.25" customHeight="1">
      <c r="A107" s="38"/>
      <c r="B107" s="39"/>
      <c r="C107" s="40"/>
      <c r="D107" s="40"/>
      <c r="E107" s="428" t="str">
        <f>E7</f>
        <v>Kostel sv. Voršily v Chlumci nad Cidlinou, obnova fasády lodi a presbytáře</v>
      </c>
      <c r="F107" s="429"/>
      <c r="G107" s="429"/>
      <c r="H107" s="429"/>
      <c r="I107" s="40"/>
      <c r="J107" s="40"/>
      <c r="K107" s="40"/>
      <c r="L107" s="111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pans="1:31" s="2" customFormat="1" ht="12" customHeight="1">
      <c r="A108" s="38"/>
      <c r="B108" s="39"/>
      <c r="C108" s="33" t="s">
        <v>115</v>
      </c>
      <c r="D108" s="40"/>
      <c r="E108" s="40"/>
      <c r="F108" s="40"/>
      <c r="G108" s="40"/>
      <c r="H108" s="40"/>
      <c r="I108" s="40"/>
      <c r="J108" s="40"/>
      <c r="K108" s="40"/>
      <c r="L108" s="111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pans="1:31" s="2" customFormat="1" ht="16.5" customHeight="1">
      <c r="A109" s="38"/>
      <c r="B109" s="39"/>
      <c r="C109" s="40"/>
      <c r="D109" s="40"/>
      <c r="E109" s="397" t="str">
        <f>E9</f>
        <v>D.1.1 - Architektonicko - stavební řešení</v>
      </c>
      <c r="F109" s="427"/>
      <c r="G109" s="427"/>
      <c r="H109" s="427"/>
      <c r="I109" s="40"/>
      <c r="J109" s="40"/>
      <c r="K109" s="40"/>
      <c r="L109" s="111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pans="1:31" s="2" customFormat="1" ht="6.95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111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pans="1:31" s="2" customFormat="1" ht="12" customHeight="1">
      <c r="A111" s="38"/>
      <c r="B111" s="39"/>
      <c r="C111" s="33" t="s">
        <v>21</v>
      </c>
      <c r="D111" s="40"/>
      <c r="E111" s="40"/>
      <c r="F111" s="31" t="str">
        <f>F12</f>
        <v>Chlumec nad Cidlinou, kostel sv. Voršily</v>
      </c>
      <c r="G111" s="40"/>
      <c r="H111" s="40"/>
      <c r="I111" s="33" t="s">
        <v>23</v>
      </c>
      <c r="J111" s="63" t="str">
        <f>IF(J12="","",J12)</f>
        <v>14. 7. 2022</v>
      </c>
      <c r="K111" s="40"/>
      <c r="L111" s="111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pans="1:31" s="2" customFormat="1" ht="6.95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111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pans="1:65" s="2" customFormat="1" ht="15.2" customHeight="1">
      <c r="A113" s="38"/>
      <c r="B113" s="39"/>
      <c r="C113" s="33" t="s">
        <v>25</v>
      </c>
      <c r="D113" s="40"/>
      <c r="E113" s="40"/>
      <c r="F113" s="31" t="str">
        <f>E15</f>
        <v>ŘF – děkanství Chlumec nad Cidlinou</v>
      </c>
      <c r="G113" s="40"/>
      <c r="H113" s="40"/>
      <c r="I113" s="33" t="s">
        <v>32</v>
      </c>
      <c r="J113" s="36" t="str">
        <f>E21</f>
        <v>INRECO s.r.o.</v>
      </c>
      <c r="K113" s="40"/>
      <c r="L113" s="111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pans="1:65" s="2" customFormat="1" ht="15.2" customHeight="1">
      <c r="A114" s="38"/>
      <c r="B114" s="39"/>
      <c r="C114" s="33" t="s">
        <v>30</v>
      </c>
      <c r="D114" s="40"/>
      <c r="E114" s="40"/>
      <c r="F114" s="31" t="str">
        <f>IF(E18="","",E18)</f>
        <v>Vyplň údaj</v>
      </c>
      <c r="G114" s="40"/>
      <c r="H114" s="40"/>
      <c r="I114" s="33" t="s">
        <v>37</v>
      </c>
      <c r="J114" s="36" t="str">
        <f>E24</f>
        <v>BACing s.r.o.</v>
      </c>
      <c r="K114" s="40"/>
      <c r="L114" s="111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pans="1:65" s="2" customFormat="1" ht="10.35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111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pans="1:65" s="11" customFormat="1" ht="29.25" customHeight="1">
      <c r="A116" s="151"/>
      <c r="B116" s="152"/>
      <c r="C116" s="153" t="s">
        <v>197</v>
      </c>
      <c r="D116" s="154" t="s">
        <v>62</v>
      </c>
      <c r="E116" s="154" t="s">
        <v>58</v>
      </c>
      <c r="F116" s="154" t="s">
        <v>59</v>
      </c>
      <c r="G116" s="154" t="s">
        <v>198</v>
      </c>
      <c r="H116" s="154" t="s">
        <v>199</v>
      </c>
      <c r="I116" s="154" t="s">
        <v>200</v>
      </c>
      <c r="J116" s="154" t="s">
        <v>156</v>
      </c>
      <c r="K116" s="155" t="s">
        <v>201</v>
      </c>
      <c r="L116" s="156"/>
      <c r="M116" s="72" t="s">
        <v>19</v>
      </c>
      <c r="N116" s="73" t="s">
        <v>47</v>
      </c>
      <c r="O116" s="73" t="s">
        <v>202</v>
      </c>
      <c r="P116" s="73" t="s">
        <v>203</v>
      </c>
      <c r="Q116" s="73" t="s">
        <v>204</v>
      </c>
      <c r="R116" s="73" t="s">
        <v>205</v>
      </c>
      <c r="S116" s="73" t="s">
        <v>206</v>
      </c>
      <c r="T116" s="74" t="s">
        <v>207</v>
      </c>
      <c r="U116" s="151"/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/>
    </row>
    <row r="117" spans="1:65" s="2" customFormat="1" ht="22.9" customHeight="1">
      <c r="A117" s="38"/>
      <c r="B117" s="39"/>
      <c r="C117" s="79" t="s">
        <v>208</v>
      </c>
      <c r="D117" s="40"/>
      <c r="E117" s="40"/>
      <c r="F117" s="40"/>
      <c r="G117" s="40"/>
      <c r="H117" s="40"/>
      <c r="I117" s="40"/>
      <c r="J117" s="157">
        <f>BK117</f>
        <v>0</v>
      </c>
      <c r="K117" s="40"/>
      <c r="L117" s="43"/>
      <c r="M117" s="75"/>
      <c r="N117" s="158"/>
      <c r="O117" s="76"/>
      <c r="P117" s="159">
        <f>P118+P1324+P2130</f>
        <v>0</v>
      </c>
      <c r="Q117" s="76"/>
      <c r="R117" s="159">
        <f>R118+R1324+R2130</f>
        <v>86.702593530000001</v>
      </c>
      <c r="S117" s="76"/>
      <c r="T117" s="160">
        <f>T118+T1324+T2130</f>
        <v>115.96332384000002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21" t="s">
        <v>76</v>
      </c>
      <c r="AU117" s="21" t="s">
        <v>157</v>
      </c>
      <c r="BK117" s="161">
        <f>BK118+BK1324+BK2130</f>
        <v>0</v>
      </c>
    </row>
    <row r="118" spans="1:65" s="12" customFormat="1" ht="25.9" customHeight="1">
      <c r="B118" s="162"/>
      <c r="C118" s="163"/>
      <c r="D118" s="164" t="s">
        <v>76</v>
      </c>
      <c r="E118" s="165" t="s">
        <v>209</v>
      </c>
      <c r="F118" s="165" t="s">
        <v>210</v>
      </c>
      <c r="G118" s="163"/>
      <c r="H118" s="163"/>
      <c r="I118" s="166"/>
      <c r="J118" s="167">
        <f>BK118</f>
        <v>0</v>
      </c>
      <c r="K118" s="163"/>
      <c r="L118" s="168"/>
      <c r="M118" s="169"/>
      <c r="N118" s="170"/>
      <c r="O118" s="170"/>
      <c r="P118" s="171">
        <f>P119+P321+P1126+P1307+P1321</f>
        <v>0</v>
      </c>
      <c r="Q118" s="170"/>
      <c r="R118" s="171">
        <f>R119+R321+R1126+R1307+R1321</f>
        <v>78.483868869999995</v>
      </c>
      <c r="S118" s="170"/>
      <c r="T118" s="172">
        <f>T119+T321+T1126+T1307+T1321</f>
        <v>102.35018600000001</v>
      </c>
      <c r="AR118" s="173" t="s">
        <v>85</v>
      </c>
      <c r="AT118" s="174" t="s">
        <v>76</v>
      </c>
      <c r="AU118" s="174" t="s">
        <v>77</v>
      </c>
      <c r="AY118" s="173" t="s">
        <v>211</v>
      </c>
      <c r="BK118" s="175">
        <f>BK119+BK321+BK1126+BK1307+BK1321</f>
        <v>0</v>
      </c>
    </row>
    <row r="119" spans="1:65" s="12" customFormat="1" ht="22.9" customHeight="1">
      <c r="B119" s="162"/>
      <c r="C119" s="163"/>
      <c r="D119" s="164" t="s">
        <v>76</v>
      </c>
      <c r="E119" s="176" t="s">
        <v>212</v>
      </c>
      <c r="F119" s="176" t="s">
        <v>213</v>
      </c>
      <c r="G119" s="163"/>
      <c r="H119" s="163"/>
      <c r="I119" s="166"/>
      <c r="J119" s="177">
        <f>BK119</f>
        <v>0</v>
      </c>
      <c r="K119" s="163"/>
      <c r="L119" s="168"/>
      <c r="M119" s="169"/>
      <c r="N119" s="170"/>
      <c r="O119" s="170"/>
      <c r="P119" s="171">
        <f>SUM(P120:P320)</f>
        <v>0</v>
      </c>
      <c r="Q119" s="170"/>
      <c r="R119" s="171">
        <f>SUM(R120:R320)</f>
        <v>76.975148869999998</v>
      </c>
      <c r="S119" s="170"/>
      <c r="T119" s="172">
        <f>SUM(T120:T320)</f>
        <v>6.3296139999999994</v>
      </c>
      <c r="AR119" s="173" t="s">
        <v>85</v>
      </c>
      <c r="AT119" s="174" t="s">
        <v>76</v>
      </c>
      <c r="AU119" s="174" t="s">
        <v>85</v>
      </c>
      <c r="AY119" s="173" t="s">
        <v>211</v>
      </c>
      <c r="BK119" s="175">
        <f>SUM(BK120:BK320)</f>
        <v>0</v>
      </c>
    </row>
    <row r="120" spans="1:65" s="2" customFormat="1" ht="37.9" customHeight="1">
      <c r="A120" s="38"/>
      <c r="B120" s="39"/>
      <c r="C120" s="178" t="s">
        <v>85</v>
      </c>
      <c r="D120" s="178" t="s">
        <v>214</v>
      </c>
      <c r="E120" s="179" t="s">
        <v>215</v>
      </c>
      <c r="F120" s="180" t="s">
        <v>216</v>
      </c>
      <c r="G120" s="181" t="s">
        <v>131</v>
      </c>
      <c r="H120" s="182">
        <v>26.7</v>
      </c>
      <c r="I120" s="183"/>
      <c r="J120" s="184">
        <f>ROUND(I120*H120,2)</f>
        <v>0</v>
      </c>
      <c r="K120" s="180" t="s">
        <v>217</v>
      </c>
      <c r="L120" s="43"/>
      <c r="M120" s="185" t="s">
        <v>19</v>
      </c>
      <c r="N120" s="186" t="s">
        <v>48</v>
      </c>
      <c r="O120" s="68"/>
      <c r="P120" s="187">
        <f>O120*H120</f>
        <v>0</v>
      </c>
      <c r="Q120" s="187">
        <v>2.947E-2</v>
      </c>
      <c r="R120" s="187">
        <f>Q120*H120</f>
        <v>0.78684900000000002</v>
      </c>
      <c r="S120" s="187">
        <v>0</v>
      </c>
      <c r="T120" s="18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89" t="s">
        <v>218</v>
      </c>
      <c r="AT120" s="189" t="s">
        <v>214</v>
      </c>
      <c r="AU120" s="189" t="s">
        <v>87</v>
      </c>
      <c r="AY120" s="21" t="s">
        <v>211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21" t="s">
        <v>85</v>
      </c>
      <c r="BK120" s="190">
        <f>ROUND(I120*H120,2)</f>
        <v>0</v>
      </c>
      <c r="BL120" s="21" t="s">
        <v>218</v>
      </c>
      <c r="BM120" s="189" t="s">
        <v>219</v>
      </c>
    </row>
    <row r="121" spans="1:65" s="2" customFormat="1">
      <c r="A121" s="38"/>
      <c r="B121" s="39"/>
      <c r="C121" s="40"/>
      <c r="D121" s="191" t="s">
        <v>220</v>
      </c>
      <c r="E121" s="40"/>
      <c r="F121" s="192" t="s">
        <v>221</v>
      </c>
      <c r="G121" s="40"/>
      <c r="H121" s="40"/>
      <c r="I121" s="193"/>
      <c r="J121" s="40"/>
      <c r="K121" s="40"/>
      <c r="L121" s="43"/>
      <c r="M121" s="194"/>
      <c r="N121" s="195"/>
      <c r="O121" s="68"/>
      <c r="P121" s="68"/>
      <c r="Q121" s="68"/>
      <c r="R121" s="68"/>
      <c r="S121" s="68"/>
      <c r="T121" s="69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21" t="s">
        <v>220</v>
      </c>
      <c r="AU121" s="21" t="s">
        <v>87</v>
      </c>
    </row>
    <row r="122" spans="1:65" s="13" customFormat="1">
      <c r="B122" s="196"/>
      <c r="C122" s="197"/>
      <c r="D122" s="198" t="s">
        <v>222</v>
      </c>
      <c r="E122" s="199" t="s">
        <v>19</v>
      </c>
      <c r="F122" s="200" t="s">
        <v>223</v>
      </c>
      <c r="G122" s="197"/>
      <c r="H122" s="199" t="s">
        <v>19</v>
      </c>
      <c r="I122" s="201"/>
      <c r="J122" s="197"/>
      <c r="K122" s="197"/>
      <c r="L122" s="202"/>
      <c r="M122" s="203"/>
      <c r="N122" s="204"/>
      <c r="O122" s="204"/>
      <c r="P122" s="204"/>
      <c r="Q122" s="204"/>
      <c r="R122" s="204"/>
      <c r="S122" s="204"/>
      <c r="T122" s="205"/>
      <c r="AT122" s="206" t="s">
        <v>222</v>
      </c>
      <c r="AU122" s="206" t="s">
        <v>87</v>
      </c>
      <c r="AV122" s="13" t="s">
        <v>85</v>
      </c>
      <c r="AW122" s="13" t="s">
        <v>36</v>
      </c>
      <c r="AX122" s="13" t="s">
        <v>77</v>
      </c>
      <c r="AY122" s="206" t="s">
        <v>211</v>
      </c>
    </row>
    <row r="123" spans="1:65" s="13" customFormat="1">
      <c r="B123" s="196"/>
      <c r="C123" s="197"/>
      <c r="D123" s="198" t="s">
        <v>222</v>
      </c>
      <c r="E123" s="199" t="s">
        <v>19</v>
      </c>
      <c r="F123" s="200" t="s">
        <v>224</v>
      </c>
      <c r="G123" s="197"/>
      <c r="H123" s="199" t="s">
        <v>19</v>
      </c>
      <c r="I123" s="201"/>
      <c r="J123" s="197"/>
      <c r="K123" s="197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222</v>
      </c>
      <c r="AU123" s="206" t="s">
        <v>87</v>
      </c>
      <c r="AV123" s="13" t="s">
        <v>85</v>
      </c>
      <c r="AW123" s="13" t="s">
        <v>36</v>
      </c>
      <c r="AX123" s="13" t="s">
        <v>77</v>
      </c>
      <c r="AY123" s="206" t="s">
        <v>211</v>
      </c>
    </row>
    <row r="124" spans="1:65" s="13" customFormat="1">
      <c r="B124" s="196"/>
      <c r="C124" s="197"/>
      <c r="D124" s="198" t="s">
        <v>222</v>
      </c>
      <c r="E124" s="199" t="s">
        <v>19</v>
      </c>
      <c r="F124" s="200" t="s">
        <v>225</v>
      </c>
      <c r="G124" s="197"/>
      <c r="H124" s="199" t="s">
        <v>19</v>
      </c>
      <c r="I124" s="201"/>
      <c r="J124" s="197"/>
      <c r="K124" s="197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222</v>
      </c>
      <c r="AU124" s="206" t="s">
        <v>87</v>
      </c>
      <c r="AV124" s="13" t="s">
        <v>85</v>
      </c>
      <c r="AW124" s="13" t="s">
        <v>36</v>
      </c>
      <c r="AX124" s="13" t="s">
        <v>77</v>
      </c>
      <c r="AY124" s="206" t="s">
        <v>211</v>
      </c>
    </row>
    <row r="125" spans="1:65" s="14" customFormat="1">
      <c r="B125" s="207"/>
      <c r="C125" s="208"/>
      <c r="D125" s="198" t="s">
        <v>222</v>
      </c>
      <c r="E125" s="209" t="s">
        <v>19</v>
      </c>
      <c r="F125" s="210" t="s">
        <v>226</v>
      </c>
      <c r="G125" s="208"/>
      <c r="H125" s="211">
        <v>26.7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222</v>
      </c>
      <c r="AU125" s="217" t="s">
        <v>87</v>
      </c>
      <c r="AV125" s="14" t="s">
        <v>87</v>
      </c>
      <c r="AW125" s="14" t="s">
        <v>36</v>
      </c>
      <c r="AX125" s="14" t="s">
        <v>77</v>
      </c>
      <c r="AY125" s="217" t="s">
        <v>211</v>
      </c>
    </row>
    <row r="126" spans="1:65" s="15" customFormat="1">
      <c r="B126" s="218"/>
      <c r="C126" s="219"/>
      <c r="D126" s="198" t="s">
        <v>222</v>
      </c>
      <c r="E126" s="220" t="s">
        <v>19</v>
      </c>
      <c r="F126" s="221" t="s">
        <v>227</v>
      </c>
      <c r="G126" s="219"/>
      <c r="H126" s="222">
        <v>26.7</v>
      </c>
      <c r="I126" s="223"/>
      <c r="J126" s="219"/>
      <c r="K126" s="219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222</v>
      </c>
      <c r="AU126" s="228" t="s">
        <v>87</v>
      </c>
      <c r="AV126" s="15" t="s">
        <v>218</v>
      </c>
      <c r="AW126" s="15" t="s">
        <v>36</v>
      </c>
      <c r="AX126" s="15" t="s">
        <v>85</v>
      </c>
      <c r="AY126" s="228" t="s">
        <v>211</v>
      </c>
    </row>
    <row r="127" spans="1:65" s="2" customFormat="1" ht="49.15" customHeight="1">
      <c r="A127" s="38"/>
      <c r="B127" s="39"/>
      <c r="C127" s="178" t="s">
        <v>87</v>
      </c>
      <c r="D127" s="178" t="s">
        <v>214</v>
      </c>
      <c r="E127" s="179" t="s">
        <v>228</v>
      </c>
      <c r="F127" s="180" t="s">
        <v>229</v>
      </c>
      <c r="G127" s="181" t="s">
        <v>96</v>
      </c>
      <c r="H127" s="182">
        <v>27.5</v>
      </c>
      <c r="I127" s="183"/>
      <c r="J127" s="184">
        <f>ROUND(I127*H127,2)</f>
        <v>0</v>
      </c>
      <c r="K127" s="180" t="s">
        <v>217</v>
      </c>
      <c r="L127" s="43"/>
      <c r="M127" s="185" t="s">
        <v>19</v>
      </c>
      <c r="N127" s="186" t="s">
        <v>48</v>
      </c>
      <c r="O127" s="68"/>
      <c r="P127" s="187">
        <f>O127*H127</f>
        <v>0</v>
      </c>
      <c r="Q127" s="187">
        <v>1.7330000000000002E-2</v>
      </c>
      <c r="R127" s="187">
        <f>Q127*H127</f>
        <v>0.47657500000000003</v>
      </c>
      <c r="S127" s="187">
        <v>0</v>
      </c>
      <c r="T127" s="18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9" t="s">
        <v>218</v>
      </c>
      <c r="AT127" s="189" t="s">
        <v>214</v>
      </c>
      <c r="AU127" s="189" t="s">
        <v>87</v>
      </c>
      <c r="AY127" s="21" t="s">
        <v>211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21" t="s">
        <v>85</v>
      </c>
      <c r="BK127" s="190">
        <f>ROUND(I127*H127,2)</f>
        <v>0</v>
      </c>
      <c r="BL127" s="21" t="s">
        <v>218</v>
      </c>
      <c r="BM127" s="189" t="s">
        <v>230</v>
      </c>
    </row>
    <row r="128" spans="1:65" s="2" customFormat="1">
      <c r="A128" s="38"/>
      <c r="B128" s="39"/>
      <c r="C128" s="40"/>
      <c r="D128" s="191" t="s">
        <v>220</v>
      </c>
      <c r="E128" s="40"/>
      <c r="F128" s="192" t="s">
        <v>231</v>
      </c>
      <c r="G128" s="40"/>
      <c r="H128" s="40"/>
      <c r="I128" s="193"/>
      <c r="J128" s="40"/>
      <c r="K128" s="40"/>
      <c r="L128" s="43"/>
      <c r="M128" s="194"/>
      <c r="N128" s="195"/>
      <c r="O128" s="68"/>
      <c r="P128" s="68"/>
      <c r="Q128" s="68"/>
      <c r="R128" s="68"/>
      <c r="S128" s="68"/>
      <c r="T128" s="69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21" t="s">
        <v>220</v>
      </c>
      <c r="AU128" s="21" t="s">
        <v>87</v>
      </c>
    </row>
    <row r="129" spans="1:65" s="13" customFormat="1">
      <c r="B129" s="196"/>
      <c r="C129" s="197"/>
      <c r="D129" s="198" t="s">
        <v>222</v>
      </c>
      <c r="E129" s="199" t="s">
        <v>19</v>
      </c>
      <c r="F129" s="200" t="s">
        <v>223</v>
      </c>
      <c r="G129" s="197"/>
      <c r="H129" s="199" t="s">
        <v>19</v>
      </c>
      <c r="I129" s="201"/>
      <c r="J129" s="197"/>
      <c r="K129" s="197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222</v>
      </c>
      <c r="AU129" s="206" t="s">
        <v>87</v>
      </c>
      <c r="AV129" s="13" t="s">
        <v>85</v>
      </c>
      <c r="AW129" s="13" t="s">
        <v>36</v>
      </c>
      <c r="AX129" s="13" t="s">
        <v>77</v>
      </c>
      <c r="AY129" s="206" t="s">
        <v>211</v>
      </c>
    </row>
    <row r="130" spans="1:65" s="13" customFormat="1">
      <c r="B130" s="196"/>
      <c r="C130" s="197"/>
      <c r="D130" s="198" t="s">
        <v>222</v>
      </c>
      <c r="E130" s="199" t="s">
        <v>19</v>
      </c>
      <c r="F130" s="200" t="s">
        <v>224</v>
      </c>
      <c r="G130" s="197"/>
      <c r="H130" s="199" t="s">
        <v>19</v>
      </c>
      <c r="I130" s="201"/>
      <c r="J130" s="197"/>
      <c r="K130" s="197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222</v>
      </c>
      <c r="AU130" s="206" t="s">
        <v>87</v>
      </c>
      <c r="AV130" s="13" t="s">
        <v>85</v>
      </c>
      <c r="AW130" s="13" t="s">
        <v>36</v>
      </c>
      <c r="AX130" s="13" t="s">
        <v>77</v>
      </c>
      <c r="AY130" s="206" t="s">
        <v>211</v>
      </c>
    </row>
    <row r="131" spans="1:65" s="13" customFormat="1">
      <c r="B131" s="196"/>
      <c r="C131" s="197"/>
      <c r="D131" s="198" t="s">
        <v>222</v>
      </c>
      <c r="E131" s="199" t="s">
        <v>19</v>
      </c>
      <c r="F131" s="200" t="s">
        <v>225</v>
      </c>
      <c r="G131" s="197"/>
      <c r="H131" s="199" t="s">
        <v>19</v>
      </c>
      <c r="I131" s="201"/>
      <c r="J131" s="197"/>
      <c r="K131" s="197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222</v>
      </c>
      <c r="AU131" s="206" t="s">
        <v>87</v>
      </c>
      <c r="AV131" s="13" t="s">
        <v>85</v>
      </c>
      <c r="AW131" s="13" t="s">
        <v>36</v>
      </c>
      <c r="AX131" s="13" t="s">
        <v>77</v>
      </c>
      <c r="AY131" s="206" t="s">
        <v>211</v>
      </c>
    </row>
    <row r="132" spans="1:65" s="14" customFormat="1">
      <c r="B132" s="207"/>
      <c r="C132" s="208"/>
      <c r="D132" s="198" t="s">
        <v>222</v>
      </c>
      <c r="E132" s="209" t="s">
        <v>19</v>
      </c>
      <c r="F132" s="210" t="s">
        <v>232</v>
      </c>
      <c r="G132" s="208"/>
      <c r="H132" s="211">
        <v>27.5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222</v>
      </c>
      <c r="AU132" s="217" t="s">
        <v>87</v>
      </c>
      <c r="AV132" s="14" t="s">
        <v>87</v>
      </c>
      <c r="AW132" s="14" t="s">
        <v>36</v>
      </c>
      <c r="AX132" s="14" t="s">
        <v>77</v>
      </c>
      <c r="AY132" s="217" t="s">
        <v>211</v>
      </c>
    </row>
    <row r="133" spans="1:65" s="15" customFormat="1">
      <c r="B133" s="218"/>
      <c r="C133" s="219"/>
      <c r="D133" s="198" t="s">
        <v>222</v>
      </c>
      <c r="E133" s="220" t="s">
        <v>19</v>
      </c>
      <c r="F133" s="221" t="s">
        <v>227</v>
      </c>
      <c r="G133" s="219"/>
      <c r="H133" s="222">
        <v>27.5</v>
      </c>
      <c r="I133" s="223"/>
      <c r="J133" s="219"/>
      <c r="K133" s="219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222</v>
      </c>
      <c r="AU133" s="228" t="s">
        <v>87</v>
      </c>
      <c r="AV133" s="15" t="s">
        <v>218</v>
      </c>
      <c r="AW133" s="15" t="s">
        <v>36</v>
      </c>
      <c r="AX133" s="15" t="s">
        <v>85</v>
      </c>
      <c r="AY133" s="228" t="s">
        <v>211</v>
      </c>
    </row>
    <row r="134" spans="1:65" s="2" customFormat="1" ht="44.25" customHeight="1">
      <c r="A134" s="38"/>
      <c r="B134" s="39"/>
      <c r="C134" s="178" t="s">
        <v>233</v>
      </c>
      <c r="D134" s="178" t="s">
        <v>214</v>
      </c>
      <c r="E134" s="179" t="s">
        <v>234</v>
      </c>
      <c r="F134" s="180" t="s">
        <v>235</v>
      </c>
      <c r="G134" s="181" t="s">
        <v>96</v>
      </c>
      <c r="H134" s="182">
        <v>27.5</v>
      </c>
      <c r="I134" s="183"/>
      <c r="J134" s="184">
        <f>ROUND(I134*H134,2)</f>
        <v>0</v>
      </c>
      <c r="K134" s="180" t="s">
        <v>217</v>
      </c>
      <c r="L134" s="43"/>
      <c r="M134" s="185" t="s">
        <v>19</v>
      </c>
      <c r="N134" s="186" t="s">
        <v>48</v>
      </c>
      <c r="O134" s="68"/>
      <c r="P134" s="187">
        <f>O134*H134</f>
        <v>0</v>
      </c>
      <c r="Q134" s="187">
        <v>7.3499999999999998E-3</v>
      </c>
      <c r="R134" s="187">
        <f>Q134*H134</f>
        <v>0.202125</v>
      </c>
      <c r="S134" s="187">
        <v>0</v>
      </c>
      <c r="T134" s="18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9" t="s">
        <v>218</v>
      </c>
      <c r="AT134" s="189" t="s">
        <v>214</v>
      </c>
      <c r="AU134" s="189" t="s">
        <v>87</v>
      </c>
      <c r="AY134" s="21" t="s">
        <v>211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21" t="s">
        <v>85</v>
      </c>
      <c r="BK134" s="190">
        <f>ROUND(I134*H134,2)</f>
        <v>0</v>
      </c>
      <c r="BL134" s="21" t="s">
        <v>218</v>
      </c>
      <c r="BM134" s="189" t="s">
        <v>236</v>
      </c>
    </row>
    <row r="135" spans="1:65" s="2" customFormat="1">
      <c r="A135" s="38"/>
      <c r="B135" s="39"/>
      <c r="C135" s="40"/>
      <c r="D135" s="191" t="s">
        <v>220</v>
      </c>
      <c r="E135" s="40"/>
      <c r="F135" s="192" t="s">
        <v>237</v>
      </c>
      <c r="G135" s="40"/>
      <c r="H135" s="40"/>
      <c r="I135" s="193"/>
      <c r="J135" s="40"/>
      <c r="K135" s="40"/>
      <c r="L135" s="43"/>
      <c r="M135" s="194"/>
      <c r="N135" s="195"/>
      <c r="O135" s="68"/>
      <c r="P135" s="68"/>
      <c r="Q135" s="68"/>
      <c r="R135" s="68"/>
      <c r="S135" s="68"/>
      <c r="T135" s="69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21" t="s">
        <v>220</v>
      </c>
      <c r="AU135" s="21" t="s">
        <v>87</v>
      </c>
    </row>
    <row r="136" spans="1:65" s="2" customFormat="1" ht="37.9" customHeight="1">
      <c r="A136" s="38"/>
      <c r="B136" s="39"/>
      <c r="C136" s="178" t="s">
        <v>218</v>
      </c>
      <c r="D136" s="178" t="s">
        <v>214</v>
      </c>
      <c r="E136" s="179" t="s">
        <v>238</v>
      </c>
      <c r="F136" s="180" t="s">
        <v>239</v>
      </c>
      <c r="G136" s="181" t="s">
        <v>96</v>
      </c>
      <c r="H136" s="182">
        <v>27.5</v>
      </c>
      <c r="I136" s="183"/>
      <c r="J136" s="184">
        <f>ROUND(I136*H136,2)</f>
        <v>0</v>
      </c>
      <c r="K136" s="180" t="s">
        <v>217</v>
      </c>
      <c r="L136" s="43"/>
      <c r="M136" s="185" t="s">
        <v>19</v>
      </c>
      <c r="N136" s="186" t="s">
        <v>48</v>
      </c>
      <c r="O136" s="68"/>
      <c r="P136" s="187">
        <f>O136*H136</f>
        <v>0</v>
      </c>
      <c r="Q136" s="187">
        <v>6.4000000000000005E-4</v>
      </c>
      <c r="R136" s="187">
        <f>Q136*H136</f>
        <v>1.7600000000000001E-2</v>
      </c>
      <c r="S136" s="187">
        <v>0</v>
      </c>
      <c r="T136" s="18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9" t="s">
        <v>218</v>
      </c>
      <c r="AT136" s="189" t="s">
        <v>214</v>
      </c>
      <c r="AU136" s="189" t="s">
        <v>87</v>
      </c>
      <c r="AY136" s="21" t="s">
        <v>211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21" t="s">
        <v>85</v>
      </c>
      <c r="BK136" s="190">
        <f>ROUND(I136*H136,2)</f>
        <v>0</v>
      </c>
      <c r="BL136" s="21" t="s">
        <v>218</v>
      </c>
      <c r="BM136" s="189" t="s">
        <v>240</v>
      </c>
    </row>
    <row r="137" spans="1:65" s="2" customFormat="1">
      <c r="A137" s="38"/>
      <c r="B137" s="39"/>
      <c r="C137" s="40"/>
      <c r="D137" s="191" t="s">
        <v>220</v>
      </c>
      <c r="E137" s="40"/>
      <c r="F137" s="192" t="s">
        <v>241</v>
      </c>
      <c r="G137" s="40"/>
      <c r="H137" s="40"/>
      <c r="I137" s="193"/>
      <c r="J137" s="40"/>
      <c r="K137" s="40"/>
      <c r="L137" s="43"/>
      <c r="M137" s="194"/>
      <c r="N137" s="195"/>
      <c r="O137" s="68"/>
      <c r="P137" s="68"/>
      <c r="Q137" s="68"/>
      <c r="R137" s="68"/>
      <c r="S137" s="68"/>
      <c r="T137" s="69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21" t="s">
        <v>220</v>
      </c>
      <c r="AU137" s="21" t="s">
        <v>87</v>
      </c>
    </row>
    <row r="138" spans="1:65" s="13" customFormat="1">
      <c r="B138" s="196"/>
      <c r="C138" s="197"/>
      <c r="D138" s="198" t="s">
        <v>222</v>
      </c>
      <c r="E138" s="199" t="s">
        <v>19</v>
      </c>
      <c r="F138" s="200" t="s">
        <v>223</v>
      </c>
      <c r="G138" s="197"/>
      <c r="H138" s="199" t="s">
        <v>19</v>
      </c>
      <c r="I138" s="201"/>
      <c r="J138" s="197"/>
      <c r="K138" s="197"/>
      <c r="L138" s="202"/>
      <c r="M138" s="203"/>
      <c r="N138" s="204"/>
      <c r="O138" s="204"/>
      <c r="P138" s="204"/>
      <c r="Q138" s="204"/>
      <c r="R138" s="204"/>
      <c r="S138" s="204"/>
      <c r="T138" s="205"/>
      <c r="AT138" s="206" t="s">
        <v>222</v>
      </c>
      <c r="AU138" s="206" t="s">
        <v>87</v>
      </c>
      <c r="AV138" s="13" t="s">
        <v>85</v>
      </c>
      <c r="AW138" s="13" t="s">
        <v>36</v>
      </c>
      <c r="AX138" s="13" t="s">
        <v>77</v>
      </c>
      <c r="AY138" s="206" t="s">
        <v>211</v>
      </c>
    </row>
    <row r="139" spans="1:65" s="13" customFormat="1">
      <c r="B139" s="196"/>
      <c r="C139" s="197"/>
      <c r="D139" s="198" t="s">
        <v>222</v>
      </c>
      <c r="E139" s="199" t="s">
        <v>19</v>
      </c>
      <c r="F139" s="200" t="s">
        <v>224</v>
      </c>
      <c r="G139" s="197"/>
      <c r="H139" s="199" t="s">
        <v>19</v>
      </c>
      <c r="I139" s="201"/>
      <c r="J139" s="197"/>
      <c r="K139" s="197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222</v>
      </c>
      <c r="AU139" s="206" t="s">
        <v>87</v>
      </c>
      <c r="AV139" s="13" t="s">
        <v>85</v>
      </c>
      <c r="AW139" s="13" t="s">
        <v>36</v>
      </c>
      <c r="AX139" s="13" t="s">
        <v>77</v>
      </c>
      <c r="AY139" s="206" t="s">
        <v>211</v>
      </c>
    </row>
    <row r="140" spans="1:65" s="13" customFormat="1">
      <c r="B140" s="196"/>
      <c r="C140" s="197"/>
      <c r="D140" s="198" t="s">
        <v>222</v>
      </c>
      <c r="E140" s="199" t="s">
        <v>19</v>
      </c>
      <c r="F140" s="200" t="s">
        <v>225</v>
      </c>
      <c r="G140" s="197"/>
      <c r="H140" s="199" t="s">
        <v>19</v>
      </c>
      <c r="I140" s="201"/>
      <c r="J140" s="197"/>
      <c r="K140" s="197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222</v>
      </c>
      <c r="AU140" s="206" t="s">
        <v>87</v>
      </c>
      <c r="AV140" s="13" t="s">
        <v>85</v>
      </c>
      <c r="AW140" s="13" t="s">
        <v>36</v>
      </c>
      <c r="AX140" s="13" t="s">
        <v>77</v>
      </c>
      <c r="AY140" s="206" t="s">
        <v>211</v>
      </c>
    </row>
    <row r="141" spans="1:65" s="14" customFormat="1">
      <c r="B141" s="207"/>
      <c r="C141" s="208"/>
      <c r="D141" s="198" t="s">
        <v>222</v>
      </c>
      <c r="E141" s="209" t="s">
        <v>19</v>
      </c>
      <c r="F141" s="210" t="s">
        <v>232</v>
      </c>
      <c r="G141" s="208"/>
      <c r="H141" s="211">
        <v>27.5</v>
      </c>
      <c r="I141" s="212"/>
      <c r="J141" s="208"/>
      <c r="K141" s="208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222</v>
      </c>
      <c r="AU141" s="217" t="s">
        <v>87</v>
      </c>
      <c r="AV141" s="14" t="s">
        <v>87</v>
      </c>
      <c r="AW141" s="14" t="s">
        <v>36</v>
      </c>
      <c r="AX141" s="14" t="s">
        <v>77</v>
      </c>
      <c r="AY141" s="217" t="s">
        <v>211</v>
      </c>
    </row>
    <row r="142" spans="1:65" s="15" customFormat="1">
      <c r="B142" s="218"/>
      <c r="C142" s="219"/>
      <c r="D142" s="198" t="s">
        <v>222</v>
      </c>
      <c r="E142" s="220" t="s">
        <v>19</v>
      </c>
      <c r="F142" s="221" t="s">
        <v>227</v>
      </c>
      <c r="G142" s="219"/>
      <c r="H142" s="222">
        <v>27.5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222</v>
      </c>
      <c r="AU142" s="228" t="s">
        <v>87</v>
      </c>
      <c r="AV142" s="15" t="s">
        <v>218</v>
      </c>
      <c r="AW142" s="15" t="s">
        <v>36</v>
      </c>
      <c r="AX142" s="15" t="s">
        <v>85</v>
      </c>
      <c r="AY142" s="228" t="s">
        <v>211</v>
      </c>
    </row>
    <row r="143" spans="1:65" s="2" customFormat="1" ht="44.25" customHeight="1">
      <c r="A143" s="38"/>
      <c r="B143" s="39"/>
      <c r="C143" s="178" t="s">
        <v>242</v>
      </c>
      <c r="D143" s="178" t="s">
        <v>214</v>
      </c>
      <c r="E143" s="179" t="s">
        <v>243</v>
      </c>
      <c r="F143" s="180" t="s">
        <v>244</v>
      </c>
      <c r="G143" s="181" t="s">
        <v>96</v>
      </c>
      <c r="H143" s="182">
        <v>6.57</v>
      </c>
      <c r="I143" s="183"/>
      <c r="J143" s="184">
        <f>ROUND(I143*H143,2)</f>
        <v>0</v>
      </c>
      <c r="K143" s="180" t="s">
        <v>217</v>
      </c>
      <c r="L143" s="43"/>
      <c r="M143" s="185" t="s">
        <v>19</v>
      </c>
      <c r="N143" s="186" t="s">
        <v>48</v>
      </c>
      <c r="O143" s="68"/>
      <c r="P143" s="187">
        <f>O143*H143</f>
        <v>0</v>
      </c>
      <c r="Q143" s="187">
        <v>1.7330000000000002E-2</v>
      </c>
      <c r="R143" s="187">
        <f>Q143*H143</f>
        <v>0.11385810000000002</v>
      </c>
      <c r="S143" s="187">
        <v>0</v>
      </c>
      <c r="T143" s="18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9" t="s">
        <v>218</v>
      </c>
      <c r="AT143" s="189" t="s">
        <v>214</v>
      </c>
      <c r="AU143" s="189" t="s">
        <v>87</v>
      </c>
      <c r="AY143" s="21" t="s">
        <v>211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21" t="s">
        <v>85</v>
      </c>
      <c r="BK143" s="190">
        <f>ROUND(I143*H143,2)</f>
        <v>0</v>
      </c>
      <c r="BL143" s="21" t="s">
        <v>218</v>
      </c>
      <c r="BM143" s="189" t="s">
        <v>245</v>
      </c>
    </row>
    <row r="144" spans="1:65" s="2" customFormat="1">
      <c r="A144" s="38"/>
      <c r="B144" s="39"/>
      <c r="C144" s="40"/>
      <c r="D144" s="191" t="s">
        <v>220</v>
      </c>
      <c r="E144" s="40"/>
      <c r="F144" s="192" t="s">
        <v>246</v>
      </c>
      <c r="G144" s="40"/>
      <c r="H144" s="40"/>
      <c r="I144" s="193"/>
      <c r="J144" s="40"/>
      <c r="K144" s="40"/>
      <c r="L144" s="43"/>
      <c r="M144" s="194"/>
      <c r="N144" s="195"/>
      <c r="O144" s="68"/>
      <c r="P144" s="68"/>
      <c r="Q144" s="68"/>
      <c r="R144" s="68"/>
      <c r="S144" s="68"/>
      <c r="T144" s="69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21" t="s">
        <v>220</v>
      </c>
      <c r="AU144" s="21" t="s">
        <v>87</v>
      </c>
    </row>
    <row r="145" spans="1:65" s="13" customFormat="1">
      <c r="B145" s="196"/>
      <c r="C145" s="197"/>
      <c r="D145" s="198" t="s">
        <v>222</v>
      </c>
      <c r="E145" s="199" t="s">
        <v>19</v>
      </c>
      <c r="F145" s="200" t="s">
        <v>223</v>
      </c>
      <c r="G145" s="197"/>
      <c r="H145" s="199" t="s">
        <v>19</v>
      </c>
      <c r="I145" s="201"/>
      <c r="J145" s="197"/>
      <c r="K145" s="197"/>
      <c r="L145" s="202"/>
      <c r="M145" s="203"/>
      <c r="N145" s="204"/>
      <c r="O145" s="204"/>
      <c r="P145" s="204"/>
      <c r="Q145" s="204"/>
      <c r="R145" s="204"/>
      <c r="S145" s="204"/>
      <c r="T145" s="205"/>
      <c r="AT145" s="206" t="s">
        <v>222</v>
      </c>
      <c r="AU145" s="206" t="s">
        <v>87</v>
      </c>
      <c r="AV145" s="13" t="s">
        <v>85</v>
      </c>
      <c r="AW145" s="13" t="s">
        <v>36</v>
      </c>
      <c r="AX145" s="13" t="s">
        <v>77</v>
      </c>
      <c r="AY145" s="206" t="s">
        <v>211</v>
      </c>
    </row>
    <row r="146" spans="1:65" s="13" customFormat="1">
      <c r="B146" s="196"/>
      <c r="C146" s="197"/>
      <c r="D146" s="198" t="s">
        <v>222</v>
      </c>
      <c r="E146" s="199" t="s">
        <v>19</v>
      </c>
      <c r="F146" s="200" t="s">
        <v>247</v>
      </c>
      <c r="G146" s="197"/>
      <c r="H146" s="199" t="s">
        <v>19</v>
      </c>
      <c r="I146" s="201"/>
      <c r="J146" s="197"/>
      <c r="K146" s="197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222</v>
      </c>
      <c r="AU146" s="206" t="s">
        <v>87</v>
      </c>
      <c r="AV146" s="13" t="s">
        <v>85</v>
      </c>
      <c r="AW146" s="13" t="s">
        <v>36</v>
      </c>
      <c r="AX146" s="13" t="s">
        <v>77</v>
      </c>
      <c r="AY146" s="206" t="s">
        <v>211</v>
      </c>
    </row>
    <row r="147" spans="1:65" s="13" customFormat="1">
      <c r="B147" s="196"/>
      <c r="C147" s="197"/>
      <c r="D147" s="198" t="s">
        <v>222</v>
      </c>
      <c r="E147" s="199" t="s">
        <v>19</v>
      </c>
      <c r="F147" s="200" t="s">
        <v>248</v>
      </c>
      <c r="G147" s="197"/>
      <c r="H147" s="199" t="s">
        <v>19</v>
      </c>
      <c r="I147" s="201"/>
      <c r="J147" s="197"/>
      <c r="K147" s="197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 t="s">
        <v>222</v>
      </c>
      <c r="AU147" s="206" t="s">
        <v>87</v>
      </c>
      <c r="AV147" s="13" t="s">
        <v>85</v>
      </c>
      <c r="AW147" s="13" t="s">
        <v>36</v>
      </c>
      <c r="AX147" s="13" t="s">
        <v>77</v>
      </c>
      <c r="AY147" s="206" t="s">
        <v>211</v>
      </c>
    </row>
    <row r="148" spans="1:65" s="14" customFormat="1">
      <c r="B148" s="207"/>
      <c r="C148" s="208"/>
      <c r="D148" s="198" t="s">
        <v>222</v>
      </c>
      <c r="E148" s="209" t="s">
        <v>19</v>
      </c>
      <c r="F148" s="210" t="s">
        <v>249</v>
      </c>
      <c r="G148" s="208"/>
      <c r="H148" s="211">
        <v>6.57</v>
      </c>
      <c r="I148" s="212"/>
      <c r="J148" s="208"/>
      <c r="K148" s="208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222</v>
      </c>
      <c r="AU148" s="217" t="s">
        <v>87</v>
      </c>
      <c r="AV148" s="14" t="s">
        <v>87</v>
      </c>
      <c r="AW148" s="14" t="s">
        <v>36</v>
      </c>
      <c r="AX148" s="14" t="s">
        <v>77</v>
      </c>
      <c r="AY148" s="217" t="s">
        <v>211</v>
      </c>
    </row>
    <row r="149" spans="1:65" s="15" customFormat="1">
      <c r="B149" s="218"/>
      <c r="C149" s="219"/>
      <c r="D149" s="198" t="s">
        <v>222</v>
      </c>
      <c r="E149" s="220" t="s">
        <v>19</v>
      </c>
      <c r="F149" s="221" t="s">
        <v>227</v>
      </c>
      <c r="G149" s="219"/>
      <c r="H149" s="222">
        <v>6.57</v>
      </c>
      <c r="I149" s="223"/>
      <c r="J149" s="219"/>
      <c r="K149" s="219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222</v>
      </c>
      <c r="AU149" s="228" t="s">
        <v>87</v>
      </c>
      <c r="AV149" s="15" t="s">
        <v>218</v>
      </c>
      <c r="AW149" s="15" t="s">
        <v>36</v>
      </c>
      <c r="AX149" s="15" t="s">
        <v>85</v>
      </c>
      <c r="AY149" s="228" t="s">
        <v>211</v>
      </c>
    </row>
    <row r="150" spans="1:65" s="2" customFormat="1" ht="44.25" customHeight="1">
      <c r="A150" s="38"/>
      <c r="B150" s="39"/>
      <c r="C150" s="178" t="s">
        <v>212</v>
      </c>
      <c r="D150" s="178" t="s">
        <v>214</v>
      </c>
      <c r="E150" s="179" t="s">
        <v>250</v>
      </c>
      <c r="F150" s="180" t="s">
        <v>251</v>
      </c>
      <c r="G150" s="181" t="s">
        <v>96</v>
      </c>
      <c r="H150" s="182">
        <v>14.281000000000001</v>
      </c>
      <c r="I150" s="183"/>
      <c r="J150" s="184">
        <f>ROUND(I150*H150,2)</f>
        <v>0</v>
      </c>
      <c r="K150" s="180" t="s">
        <v>19</v>
      </c>
      <c r="L150" s="43"/>
      <c r="M150" s="185" t="s">
        <v>19</v>
      </c>
      <c r="N150" s="186" t="s">
        <v>48</v>
      </c>
      <c r="O150" s="68"/>
      <c r="P150" s="187">
        <f>O150*H150</f>
        <v>0</v>
      </c>
      <c r="Q150" s="187">
        <v>1.7330000000000002E-2</v>
      </c>
      <c r="R150" s="187">
        <f>Q150*H150</f>
        <v>0.24748973000000005</v>
      </c>
      <c r="S150" s="187">
        <v>0</v>
      </c>
      <c r="T150" s="18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9" t="s">
        <v>218</v>
      </c>
      <c r="AT150" s="189" t="s">
        <v>214</v>
      </c>
      <c r="AU150" s="189" t="s">
        <v>87</v>
      </c>
      <c r="AY150" s="21" t="s">
        <v>211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21" t="s">
        <v>85</v>
      </c>
      <c r="BK150" s="190">
        <f>ROUND(I150*H150,2)</f>
        <v>0</v>
      </c>
      <c r="BL150" s="21" t="s">
        <v>218</v>
      </c>
      <c r="BM150" s="189" t="s">
        <v>252</v>
      </c>
    </row>
    <row r="151" spans="1:65" s="13" customFormat="1">
      <c r="B151" s="196"/>
      <c r="C151" s="197"/>
      <c r="D151" s="198" t="s">
        <v>222</v>
      </c>
      <c r="E151" s="199" t="s">
        <v>19</v>
      </c>
      <c r="F151" s="200" t="s">
        <v>223</v>
      </c>
      <c r="G151" s="197"/>
      <c r="H151" s="199" t="s">
        <v>19</v>
      </c>
      <c r="I151" s="201"/>
      <c r="J151" s="197"/>
      <c r="K151" s="197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222</v>
      </c>
      <c r="AU151" s="206" t="s">
        <v>87</v>
      </c>
      <c r="AV151" s="13" t="s">
        <v>85</v>
      </c>
      <c r="AW151" s="13" t="s">
        <v>36</v>
      </c>
      <c r="AX151" s="13" t="s">
        <v>77</v>
      </c>
      <c r="AY151" s="206" t="s">
        <v>211</v>
      </c>
    </row>
    <row r="152" spans="1:65" s="13" customFormat="1">
      <c r="B152" s="196"/>
      <c r="C152" s="197"/>
      <c r="D152" s="198" t="s">
        <v>222</v>
      </c>
      <c r="E152" s="199" t="s">
        <v>19</v>
      </c>
      <c r="F152" s="200" t="s">
        <v>247</v>
      </c>
      <c r="G152" s="197"/>
      <c r="H152" s="199" t="s">
        <v>19</v>
      </c>
      <c r="I152" s="201"/>
      <c r="J152" s="197"/>
      <c r="K152" s="197"/>
      <c r="L152" s="202"/>
      <c r="M152" s="203"/>
      <c r="N152" s="204"/>
      <c r="O152" s="204"/>
      <c r="P152" s="204"/>
      <c r="Q152" s="204"/>
      <c r="R152" s="204"/>
      <c r="S152" s="204"/>
      <c r="T152" s="205"/>
      <c r="AT152" s="206" t="s">
        <v>222</v>
      </c>
      <c r="AU152" s="206" t="s">
        <v>87</v>
      </c>
      <c r="AV152" s="13" t="s">
        <v>85</v>
      </c>
      <c r="AW152" s="13" t="s">
        <v>36</v>
      </c>
      <c r="AX152" s="13" t="s">
        <v>77</v>
      </c>
      <c r="AY152" s="206" t="s">
        <v>211</v>
      </c>
    </row>
    <row r="153" spans="1:65" s="13" customFormat="1">
      <c r="B153" s="196"/>
      <c r="C153" s="197"/>
      <c r="D153" s="198" t="s">
        <v>222</v>
      </c>
      <c r="E153" s="199" t="s">
        <v>19</v>
      </c>
      <c r="F153" s="200" t="s">
        <v>248</v>
      </c>
      <c r="G153" s="197"/>
      <c r="H153" s="199" t="s">
        <v>19</v>
      </c>
      <c r="I153" s="201"/>
      <c r="J153" s="197"/>
      <c r="K153" s="197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222</v>
      </c>
      <c r="AU153" s="206" t="s">
        <v>87</v>
      </c>
      <c r="AV153" s="13" t="s">
        <v>85</v>
      </c>
      <c r="AW153" s="13" t="s">
        <v>36</v>
      </c>
      <c r="AX153" s="13" t="s">
        <v>77</v>
      </c>
      <c r="AY153" s="206" t="s">
        <v>211</v>
      </c>
    </row>
    <row r="154" spans="1:65" s="14" customFormat="1">
      <c r="B154" s="207"/>
      <c r="C154" s="208"/>
      <c r="D154" s="198" t="s">
        <v>222</v>
      </c>
      <c r="E154" s="209" t="s">
        <v>19</v>
      </c>
      <c r="F154" s="210" t="s">
        <v>253</v>
      </c>
      <c r="G154" s="208"/>
      <c r="H154" s="211">
        <v>3.6579999999999999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222</v>
      </c>
      <c r="AU154" s="217" t="s">
        <v>87</v>
      </c>
      <c r="AV154" s="14" t="s">
        <v>87</v>
      </c>
      <c r="AW154" s="14" t="s">
        <v>36</v>
      </c>
      <c r="AX154" s="14" t="s">
        <v>77</v>
      </c>
      <c r="AY154" s="217" t="s">
        <v>211</v>
      </c>
    </row>
    <row r="155" spans="1:65" s="14" customFormat="1">
      <c r="B155" s="207"/>
      <c r="C155" s="208"/>
      <c r="D155" s="198" t="s">
        <v>222</v>
      </c>
      <c r="E155" s="209" t="s">
        <v>19</v>
      </c>
      <c r="F155" s="210" t="s">
        <v>254</v>
      </c>
      <c r="G155" s="208"/>
      <c r="H155" s="211">
        <v>10.622999999999999</v>
      </c>
      <c r="I155" s="212"/>
      <c r="J155" s="208"/>
      <c r="K155" s="208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222</v>
      </c>
      <c r="AU155" s="217" t="s">
        <v>87</v>
      </c>
      <c r="AV155" s="14" t="s">
        <v>87</v>
      </c>
      <c r="AW155" s="14" t="s">
        <v>36</v>
      </c>
      <c r="AX155" s="14" t="s">
        <v>77</v>
      </c>
      <c r="AY155" s="217" t="s">
        <v>211</v>
      </c>
    </row>
    <row r="156" spans="1:65" s="15" customFormat="1">
      <c r="B156" s="218"/>
      <c r="C156" s="219"/>
      <c r="D156" s="198" t="s">
        <v>222</v>
      </c>
      <c r="E156" s="220" t="s">
        <v>19</v>
      </c>
      <c r="F156" s="221" t="s">
        <v>227</v>
      </c>
      <c r="G156" s="219"/>
      <c r="H156" s="222">
        <v>14.281000000000001</v>
      </c>
      <c r="I156" s="223"/>
      <c r="J156" s="219"/>
      <c r="K156" s="219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222</v>
      </c>
      <c r="AU156" s="228" t="s">
        <v>87</v>
      </c>
      <c r="AV156" s="15" t="s">
        <v>218</v>
      </c>
      <c r="AW156" s="15" t="s">
        <v>36</v>
      </c>
      <c r="AX156" s="15" t="s">
        <v>85</v>
      </c>
      <c r="AY156" s="228" t="s">
        <v>211</v>
      </c>
    </row>
    <row r="157" spans="1:65" s="2" customFormat="1" ht="44.25" customHeight="1">
      <c r="A157" s="38"/>
      <c r="B157" s="39"/>
      <c r="C157" s="178" t="s">
        <v>255</v>
      </c>
      <c r="D157" s="178" t="s">
        <v>214</v>
      </c>
      <c r="E157" s="179" t="s">
        <v>256</v>
      </c>
      <c r="F157" s="180" t="s">
        <v>257</v>
      </c>
      <c r="G157" s="181" t="s">
        <v>96</v>
      </c>
      <c r="H157" s="182">
        <v>19.71</v>
      </c>
      <c r="I157" s="183"/>
      <c r="J157" s="184">
        <f>ROUND(I157*H157,2)</f>
        <v>0</v>
      </c>
      <c r="K157" s="180" t="s">
        <v>217</v>
      </c>
      <c r="L157" s="43"/>
      <c r="M157" s="185" t="s">
        <v>19</v>
      </c>
      <c r="N157" s="186" t="s">
        <v>48</v>
      </c>
      <c r="O157" s="68"/>
      <c r="P157" s="187">
        <f>O157*H157</f>
        <v>0</v>
      </c>
      <c r="Q157" s="187">
        <v>7.3499999999999998E-3</v>
      </c>
      <c r="R157" s="187">
        <f>Q157*H157</f>
        <v>0.14486850000000001</v>
      </c>
      <c r="S157" s="187">
        <v>0</v>
      </c>
      <c r="T157" s="18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9" t="s">
        <v>218</v>
      </c>
      <c r="AT157" s="189" t="s">
        <v>214</v>
      </c>
      <c r="AU157" s="189" t="s">
        <v>87</v>
      </c>
      <c r="AY157" s="21" t="s">
        <v>211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21" t="s">
        <v>85</v>
      </c>
      <c r="BK157" s="190">
        <f>ROUND(I157*H157,2)</f>
        <v>0</v>
      </c>
      <c r="BL157" s="21" t="s">
        <v>218</v>
      </c>
      <c r="BM157" s="189" t="s">
        <v>258</v>
      </c>
    </row>
    <row r="158" spans="1:65" s="2" customFormat="1">
      <c r="A158" s="38"/>
      <c r="B158" s="39"/>
      <c r="C158" s="40"/>
      <c r="D158" s="191" t="s">
        <v>220</v>
      </c>
      <c r="E158" s="40"/>
      <c r="F158" s="192" t="s">
        <v>259</v>
      </c>
      <c r="G158" s="40"/>
      <c r="H158" s="40"/>
      <c r="I158" s="193"/>
      <c r="J158" s="40"/>
      <c r="K158" s="40"/>
      <c r="L158" s="43"/>
      <c r="M158" s="194"/>
      <c r="N158" s="195"/>
      <c r="O158" s="68"/>
      <c r="P158" s="68"/>
      <c r="Q158" s="68"/>
      <c r="R158" s="68"/>
      <c r="S158" s="68"/>
      <c r="T158" s="69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21" t="s">
        <v>220</v>
      </c>
      <c r="AU158" s="21" t="s">
        <v>87</v>
      </c>
    </row>
    <row r="159" spans="1:65" s="13" customFormat="1">
      <c r="B159" s="196"/>
      <c r="C159" s="197"/>
      <c r="D159" s="198" t="s">
        <v>222</v>
      </c>
      <c r="E159" s="199" t="s">
        <v>19</v>
      </c>
      <c r="F159" s="200" t="s">
        <v>223</v>
      </c>
      <c r="G159" s="197"/>
      <c r="H159" s="199" t="s">
        <v>19</v>
      </c>
      <c r="I159" s="201"/>
      <c r="J159" s="197"/>
      <c r="K159" s="197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222</v>
      </c>
      <c r="AU159" s="206" t="s">
        <v>87</v>
      </c>
      <c r="AV159" s="13" t="s">
        <v>85</v>
      </c>
      <c r="AW159" s="13" t="s">
        <v>36</v>
      </c>
      <c r="AX159" s="13" t="s">
        <v>77</v>
      </c>
      <c r="AY159" s="206" t="s">
        <v>211</v>
      </c>
    </row>
    <row r="160" spans="1:65" s="13" customFormat="1">
      <c r="B160" s="196"/>
      <c r="C160" s="197"/>
      <c r="D160" s="198" t="s">
        <v>222</v>
      </c>
      <c r="E160" s="199" t="s">
        <v>19</v>
      </c>
      <c r="F160" s="200" t="s">
        <v>247</v>
      </c>
      <c r="G160" s="197"/>
      <c r="H160" s="199" t="s">
        <v>19</v>
      </c>
      <c r="I160" s="201"/>
      <c r="J160" s="197"/>
      <c r="K160" s="197"/>
      <c r="L160" s="202"/>
      <c r="M160" s="203"/>
      <c r="N160" s="204"/>
      <c r="O160" s="204"/>
      <c r="P160" s="204"/>
      <c r="Q160" s="204"/>
      <c r="R160" s="204"/>
      <c r="S160" s="204"/>
      <c r="T160" s="205"/>
      <c r="AT160" s="206" t="s">
        <v>222</v>
      </c>
      <c r="AU160" s="206" t="s">
        <v>87</v>
      </c>
      <c r="AV160" s="13" t="s">
        <v>85</v>
      </c>
      <c r="AW160" s="13" t="s">
        <v>36</v>
      </c>
      <c r="AX160" s="13" t="s">
        <v>77</v>
      </c>
      <c r="AY160" s="206" t="s">
        <v>211</v>
      </c>
    </row>
    <row r="161" spans="1:65" s="13" customFormat="1">
      <c r="B161" s="196"/>
      <c r="C161" s="197"/>
      <c r="D161" s="198" t="s">
        <v>222</v>
      </c>
      <c r="E161" s="199" t="s">
        <v>19</v>
      </c>
      <c r="F161" s="200" t="s">
        <v>248</v>
      </c>
      <c r="G161" s="197"/>
      <c r="H161" s="199" t="s">
        <v>19</v>
      </c>
      <c r="I161" s="201"/>
      <c r="J161" s="197"/>
      <c r="K161" s="197"/>
      <c r="L161" s="202"/>
      <c r="M161" s="203"/>
      <c r="N161" s="204"/>
      <c r="O161" s="204"/>
      <c r="P161" s="204"/>
      <c r="Q161" s="204"/>
      <c r="R161" s="204"/>
      <c r="S161" s="204"/>
      <c r="T161" s="205"/>
      <c r="AT161" s="206" t="s">
        <v>222</v>
      </c>
      <c r="AU161" s="206" t="s">
        <v>87</v>
      </c>
      <c r="AV161" s="13" t="s">
        <v>85</v>
      </c>
      <c r="AW161" s="13" t="s">
        <v>36</v>
      </c>
      <c r="AX161" s="13" t="s">
        <v>77</v>
      </c>
      <c r="AY161" s="206" t="s">
        <v>211</v>
      </c>
    </row>
    <row r="162" spans="1:65" s="14" customFormat="1">
      <c r="B162" s="207"/>
      <c r="C162" s="208"/>
      <c r="D162" s="198" t="s">
        <v>222</v>
      </c>
      <c r="E162" s="209" t="s">
        <v>19</v>
      </c>
      <c r="F162" s="210" t="s">
        <v>249</v>
      </c>
      <c r="G162" s="208"/>
      <c r="H162" s="211">
        <v>6.57</v>
      </c>
      <c r="I162" s="212"/>
      <c r="J162" s="208"/>
      <c r="K162" s="208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222</v>
      </c>
      <c r="AU162" s="217" t="s">
        <v>87</v>
      </c>
      <c r="AV162" s="14" t="s">
        <v>87</v>
      </c>
      <c r="AW162" s="14" t="s">
        <v>36</v>
      </c>
      <c r="AX162" s="14" t="s">
        <v>77</v>
      </c>
      <c r="AY162" s="217" t="s">
        <v>211</v>
      </c>
    </row>
    <row r="163" spans="1:65" s="15" customFormat="1">
      <c r="B163" s="218"/>
      <c r="C163" s="219"/>
      <c r="D163" s="198" t="s">
        <v>222</v>
      </c>
      <c r="E163" s="220" t="s">
        <v>19</v>
      </c>
      <c r="F163" s="221" t="s">
        <v>227</v>
      </c>
      <c r="G163" s="219"/>
      <c r="H163" s="222">
        <v>6.57</v>
      </c>
      <c r="I163" s="223"/>
      <c r="J163" s="219"/>
      <c r="K163" s="219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222</v>
      </c>
      <c r="AU163" s="228" t="s">
        <v>87</v>
      </c>
      <c r="AV163" s="15" t="s">
        <v>218</v>
      </c>
      <c r="AW163" s="15" t="s">
        <v>36</v>
      </c>
      <c r="AX163" s="15" t="s">
        <v>85</v>
      </c>
      <c r="AY163" s="228" t="s">
        <v>211</v>
      </c>
    </row>
    <row r="164" spans="1:65" s="14" customFormat="1">
      <c r="B164" s="207"/>
      <c r="C164" s="208"/>
      <c r="D164" s="198" t="s">
        <v>222</v>
      </c>
      <c r="E164" s="208"/>
      <c r="F164" s="210" t="s">
        <v>260</v>
      </c>
      <c r="G164" s="208"/>
      <c r="H164" s="211">
        <v>19.71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222</v>
      </c>
      <c r="AU164" s="217" t="s">
        <v>87</v>
      </c>
      <c r="AV164" s="14" t="s">
        <v>87</v>
      </c>
      <c r="AW164" s="14" t="s">
        <v>4</v>
      </c>
      <c r="AX164" s="14" t="s">
        <v>85</v>
      </c>
      <c r="AY164" s="217" t="s">
        <v>211</v>
      </c>
    </row>
    <row r="165" spans="1:65" s="2" customFormat="1" ht="49.15" customHeight="1">
      <c r="A165" s="38"/>
      <c r="B165" s="39"/>
      <c r="C165" s="178" t="s">
        <v>261</v>
      </c>
      <c r="D165" s="178" t="s">
        <v>214</v>
      </c>
      <c r="E165" s="179" t="s">
        <v>262</v>
      </c>
      <c r="F165" s="180" t="s">
        <v>263</v>
      </c>
      <c r="G165" s="181" t="s">
        <v>96</v>
      </c>
      <c r="H165" s="182">
        <v>42.843000000000004</v>
      </c>
      <c r="I165" s="183"/>
      <c r="J165" s="184">
        <f>ROUND(I165*H165,2)</f>
        <v>0</v>
      </c>
      <c r="K165" s="180" t="s">
        <v>19</v>
      </c>
      <c r="L165" s="43"/>
      <c r="M165" s="185" t="s">
        <v>19</v>
      </c>
      <c r="N165" s="186" t="s">
        <v>48</v>
      </c>
      <c r="O165" s="68"/>
      <c r="P165" s="187">
        <f>O165*H165</f>
        <v>0</v>
      </c>
      <c r="Q165" s="187">
        <v>7.3499999999999998E-3</v>
      </c>
      <c r="R165" s="187">
        <f>Q165*H165</f>
        <v>0.31489605000000004</v>
      </c>
      <c r="S165" s="187">
        <v>0</v>
      </c>
      <c r="T165" s="18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9" t="s">
        <v>218</v>
      </c>
      <c r="AT165" s="189" t="s">
        <v>214</v>
      </c>
      <c r="AU165" s="189" t="s">
        <v>87</v>
      </c>
      <c r="AY165" s="21" t="s">
        <v>211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21" t="s">
        <v>85</v>
      </c>
      <c r="BK165" s="190">
        <f>ROUND(I165*H165,2)</f>
        <v>0</v>
      </c>
      <c r="BL165" s="21" t="s">
        <v>218</v>
      </c>
      <c r="BM165" s="189" t="s">
        <v>264</v>
      </c>
    </row>
    <row r="166" spans="1:65" s="13" customFormat="1">
      <c r="B166" s="196"/>
      <c r="C166" s="197"/>
      <c r="D166" s="198" t="s">
        <v>222</v>
      </c>
      <c r="E166" s="199" t="s">
        <v>19</v>
      </c>
      <c r="F166" s="200" t="s">
        <v>223</v>
      </c>
      <c r="G166" s="197"/>
      <c r="H166" s="199" t="s">
        <v>19</v>
      </c>
      <c r="I166" s="201"/>
      <c r="J166" s="197"/>
      <c r="K166" s="197"/>
      <c r="L166" s="202"/>
      <c r="M166" s="203"/>
      <c r="N166" s="204"/>
      <c r="O166" s="204"/>
      <c r="P166" s="204"/>
      <c r="Q166" s="204"/>
      <c r="R166" s="204"/>
      <c r="S166" s="204"/>
      <c r="T166" s="205"/>
      <c r="AT166" s="206" t="s">
        <v>222</v>
      </c>
      <c r="AU166" s="206" t="s">
        <v>87</v>
      </c>
      <c r="AV166" s="13" t="s">
        <v>85</v>
      </c>
      <c r="AW166" s="13" t="s">
        <v>36</v>
      </c>
      <c r="AX166" s="13" t="s">
        <v>77</v>
      </c>
      <c r="AY166" s="206" t="s">
        <v>211</v>
      </c>
    </row>
    <row r="167" spans="1:65" s="13" customFormat="1">
      <c r="B167" s="196"/>
      <c r="C167" s="197"/>
      <c r="D167" s="198" t="s">
        <v>222</v>
      </c>
      <c r="E167" s="199" t="s">
        <v>19</v>
      </c>
      <c r="F167" s="200" t="s">
        <v>247</v>
      </c>
      <c r="G167" s="197"/>
      <c r="H167" s="199" t="s">
        <v>19</v>
      </c>
      <c r="I167" s="201"/>
      <c r="J167" s="197"/>
      <c r="K167" s="197"/>
      <c r="L167" s="202"/>
      <c r="M167" s="203"/>
      <c r="N167" s="204"/>
      <c r="O167" s="204"/>
      <c r="P167" s="204"/>
      <c r="Q167" s="204"/>
      <c r="R167" s="204"/>
      <c r="S167" s="204"/>
      <c r="T167" s="205"/>
      <c r="AT167" s="206" t="s">
        <v>222</v>
      </c>
      <c r="AU167" s="206" t="s">
        <v>87</v>
      </c>
      <c r="AV167" s="13" t="s">
        <v>85</v>
      </c>
      <c r="AW167" s="13" t="s">
        <v>36</v>
      </c>
      <c r="AX167" s="13" t="s">
        <v>77</v>
      </c>
      <c r="AY167" s="206" t="s">
        <v>211</v>
      </c>
    </row>
    <row r="168" spans="1:65" s="13" customFormat="1">
      <c r="B168" s="196"/>
      <c r="C168" s="197"/>
      <c r="D168" s="198" t="s">
        <v>222</v>
      </c>
      <c r="E168" s="199" t="s">
        <v>19</v>
      </c>
      <c r="F168" s="200" t="s">
        <v>248</v>
      </c>
      <c r="G168" s="197"/>
      <c r="H168" s="199" t="s">
        <v>19</v>
      </c>
      <c r="I168" s="201"/>
      <c r="J168" s="197"/>
      <c r="K168" s="197"/>
      <c r="L168" s="202"/>
      <c r="M168" s="203"/>
      <c r="N168" s="204"/>
      <c r="O168" s="204"/>
      <c r="P168" s="204"/>
      <c r="Q168" s="204"/>
      <c r="R168" s="204"/>
      <c r="S168" s="204"/>
      <c r="T168" s="205"/>
      <c r="AT168" s="206" t="s">
        <v>222</v>
      </c>
      <c r="AU168" s="206" t="s">
        <v>87</v>
      </c>
      <c r="AV168" s="13" t="s">
        <v>85</v>
      </c>
      <c r="AW168" s="13" t="s">
        <v>36</v>
      </c>
      <c r="AX168" s="13" t="s">
        <v>77</v>
      </c>
      <c r="AY168" s="206" t="s">
        <v>211</v>
      </c>
    </row>
    <row r="169" spans="1:65" s="14" customFormat="1">
      <c r="B169" s="207"/>
      <c r="C169" s="208"/>
      <c r="D169" s="198" t="s">
        <v>222</v>
      </c>
      <c r="E169" s="209" t="s">
        <v>19</v>
      </c>
      <c r="F169" s="210" t="s">
        <v>253</v>
      </c>
      <c r="G169" s="208"/>
      <c r="H169" s="211">
        <v>3.6579999999999999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222</v>
      </c>
      <c r="AU169" s="217" t="s">
        <v>87</v>
      </c>
      <c r="AV169" s="14" t="s">
        <v>87</v>
      </c>
      <c r="AW169" s="14" t="s">
        <v>36</v>
      </c>
      <c r="AX169" s="14" t="s">
        <v>77</v>
      </c>
      <c r="AY169" s="217" t="s">
        <v>211</v>
      </c>
    </row>
    <row r="170" spans="1:65" s="14" customFormat="1">
      <c r="B170" s="207"/>
      <c r="C170" s="208"/>
      <c r="D170" s="198" t="s">
        <v>222</v>
      </c>
      <c r="E170" s="209" t="s">
        <v>19</v>
      </c>
      <c r="F170" s="210" t="s">
        <v>254</v>
      </c>
      <c r="G170" s="208"/>
      <c r="H170" s="211">
        <v>10.622999999999999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222</v>
      </c>
      <c r="AU170" s="217" t="s">
        <v>87</v>
      </c>
      <c r="AV170" s="14" t="s">
        <v>87</v>
      </c>
      <c r="AW170" s="14" t="s">
        <v>36</v>
      </c>
      <c r="AX170" s="14" t="s">
        <v>77</v>
      </c>
      <c r="AY170" s="217" t="s">
        <v>211</v>
      </c>
    </row>
    <row r="171" spans="1:65" s="15" customFormat="1">
      <c r="B171" s="218"/>
      <c r="C171" s="219"/>
      <c r="D171" s="198" t="s">
        <v>222</v>
      </c>
      <c r="E171" s="220" t="s">
        <v>19</v>
      </c>
      <c r="F171" s="221" t="s">
        <v>227</v>
      </c>
      <c r="G171" s="219"/>
      <c r="H171" s="222">
        <v>14.281000000000001</v>
      </c>
      <c r="I171" s="223"/>
      <c r="J171" s="219"/>
      <c r="K171" s="219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222</v>
      </c>
      <c r="AU171" s="228" t="s">
        <v>87</v>
      </c>
      <c r="AV171" s="15" t="s">
        <v>218</v>
      </c>
      <c r="AW171" s="15" t="s">
        <v>36</v>
      </c>
      <c r="AX171" s="15" t="s">
        <v>85</v>
      </c>
      <c r="AY171" s="228" t="s">
        <v>211</v>
      </c>
    </row>
    <row r="172" spans="1:65" s="14" customFormat="1">
      <c r="B172" s="207"/>
      <c r="C172" s="208"/>
      <c r="D172" s="198" t="s">
        <v>222</v>
      </c>
      <c r="E172" s="208"/>
      <c r="F172" s="210" t="s">
        <v>265</v>
      </c>
      <c r="G172" s="208"/>
      <c r="H172" s="211">
        <v>42.843000000000004</v>
      </c>
      <c r="I172" s="212"/>
      <c r="J172" s="208"/>
      <c r="K172" s="208"/>
      <c r="L172" s="213"/>
      <c r="M172" s="214"/>
      <c r="N172" s="215"/>
      <c r="O172" s="215"/>
      <c r="P172" s="215"/>
      <c r="Q172" s="215"/>
      <c r="R172" s="215"/>
      <c r="S172" s="215"/>
      <c r="T172" s="216"/>
      <c r="AT172" s="217" t="s">
        <v>222</v>
      </c>
      <c r="AU172" s="217" t="s">
        <v>87</v>
      </c>
      <c r="AV172" s="14" t="s">
        <v>87</v>
      </c>
      <c r="AW172" s="14" t="s">
        <v>4</v>
      </c>
      <c r="AX172" s="14" t="s">
        <v>85</v>
      </c>
      <c r="AY172" s="217" t="s">
        <v>211</v>
      </c>
    </row>
    <row r="173" spans="1:65" s="2" customFormat="1" ht="24.2" customHeight="1">
      <c r="A173" s="38"/>
      <c r="B173" s="39"/>
      <c r="C173" s="178" t="s">
        <v>266</v>
      </c>
      <c r="D173" s="178" t="s">
        <v>214</v>
      </c>
      <c r="E173" s="179" t="s">
        <v>267</v>
      </c>
      <c r="F173" s="180" t="s">
        <v>268</v>
      </c>
      <c r="G173" s="181" t="s">
        <v>96</v>
      </c>
      <c r="H173" s="182">
        <v>38.811</v>
      </c>
      <c r="I173" s="183"/>
      <c r="J173" s="184">
        <f>ROUND(I173*H173,2)</f>
        <v>0</v>
      </c>
      <c r="K173" s="180" t="s">
        <v>19</v>
      </c>
      <c r="L173" s="43"/>
      <c r="M173" s="185" t="s">
        <v>19</v>
      </c>
      <c r="N173" s="186" t="s">
        <v>48</v>
      </c>
      <c r="O173" s="68"/>
      <c r="P173" s="187">
        <f>O173*H173</f>
        <v>0</v>
      </c>
      <c r="Q173" s="187">
        <v>2.9600000000000001E-2</v>
      </c>
      <c r="R173" s="187">
        <f>Q173*H173</f>
        <v>1.1488056</v>
      </c>
      <c r="S173" s="187">
        <v>0</v>
      </c>
      <c r="T173" s="18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9" t="s">
        <v>218</v>
      </c>
      <c r="AT173" s="189" t="s">
        <v>214</v>
      </c>
      <c r="AU173" s="189" t="s">
        <v>87</v>
      </c>
      <c r="AY173" s="21" t="s">
        <v>211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21" t="s">
        <v>85</v>
      </c>
      <c r="BK173" s="190">
        <f>ROUND(I173*H173,2)</f>
        <v>0</v>
      </c>
      <c r="BL173" s="21" t="s">
        <v>218</v>
      </c>
      <c r="BM173" s="189" t="s">
        <v>269</v>
      </c>
    </row>
    <row r="174" spans="1:65" s="13" customFormat="1">
      <c r="B174" s="196"/>
      <c r="C174" s="197"/>
      <c r="D174" s="198" t="s">
        <v>222</v>
      </c>
      <c r="E174" s="199" t="s">
        <v>19</v>
      </c>
      <c r="F174" s="200" t="s">
        <v>223</v>
      </c>
      <c r="G174" s="197"/>
      <c r="H174" s="199" t="s">
        <v>19</v>
      </c>
      <c r="I174" s="201"/>
      <c r="J174" s="197"/>
      <c r="K174" s="197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222</v>
      </c>
      <c r="AU174" s="206" t="s">
        <v>87</v>
      </c>
      <c r="AV174" s="13" t="s">
        <v>85</v>
      </c>
      <c r="AW174" s="13" t="s">
        <v>36</v>
      </c>
      <c r="AX174" s="13" t="s">
        <v>77</v>
      </c>
      <c r="AY174" s="206" t="s">
        <v>211</v>
      </c>
    </row>
    <row r="175" spans="1:65" s="13" customFormat="1">
      <c r="B175" s="196"/>
      <c r="C175" s="197"/>
      <c r="D175" s="198" t="s">
        <v>222</v>
      </c>
      <c r="E175" s="199" t="s">
        <v>19</v>
      </c>
      <c r="F175" s="200" t="s">
        <v>247</v>
      </c>
      <c r="G175" s="197"/>
      <c r="H175" s="199" t="s">
        <v>19</v>
      </c>
      <c r="I175" s="201"/>
      <c r="J175" s="197"/>
      <c r="K175" s="197"/>
      <c r="L175" s="202"/>
      <c r="M175" s="203"/>
      <c r="N175" s="204"/>
      <c r="O175" s="204"/>
      <c r="P175" s="204"/>
      <c r="Q175" s="204"/>
      <c r="R175" s="204"/>
      <c r="S175" s="204"/>
      <c r="T175" s="205"/>
      <c r="AT175" s="206" t="s">
        <v>222</v>
      </c>
      <c r="AU175" s="206" t="s">
        <v>87</v>
      </c>
      <c r="AV175" s="13" t="s">
        <v>85</v>
      </c>
      <c r="AW175" s="13" t="s">
        <v>36</v>
      </c>
      <c r="AX175" s="13" t="s">
        <v>77</v>
      </c>
      <c r="AY175" s="206" t="s">
        <v>211</v>
      </c>
    </row>
    <row r="176" spans="1:65" s="14" customFormat="1" ht="33.75">
      <c r="B176" s="207"/>
      <c r="C176" s="208"/>
      <c r="D176" s="198" t="s">
        <v>222</v>
      </c>
      <c r="E176" s="209" t="s">
        <v>19</v>
      </c>
      <c r="F176" s="210" t="s">
        <v>270</v>
      </c>
      <c r="G176" s="208"/>
      <c r="H176" s="211">
        <v>38.811</v>
      </c>
      <c r="I176" s="212"/>
      <c r="J176" s="208"/>
      <c r="K176" s="208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222</v>
      </c>
      <c r="AU176" s="217" t="s">
        <v>87</v>
      </c>
      <c r="AV176" s="14" t="s">
        <v>87</v>
      </c>
      <c r="AW176" s="14" t="s">
        <v>36</v>
      </c>
      <c r="AX176" s="14" t="s">
        <v>77</v>
      </c>
      <c r="AY176" s="217" t="s">
        <v>211</v>
      </c>
    </row>
    <row r="177" spans="1:65" s="15" customFormat="1">
      <c r="B177" s="218"/>
      <c r="C177" s="219"/>
      <c r="D177" s="198" t="s">
        <v>222</v>
      </c>
      <c r="E177" s="220" t="s">
        <v>149</v>
      </c>
      <c r="F177" s="221" t="s">
        <v>227</v>
      </c>
      <c r="G177" s="219"/>
      <c r="H177" s="222">
        <v>38.811</v>
      </c>
      <c r="I177" s="223"/>
      <c r="J177" s="219"/>
      <c r="K177" s="219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222</v>
      </c>
      <c r="AU177" s="228" t="s">
        <v>87</v>
      </c>
      <c r="AV177" s="15" t="s">
        <v>218</v>
      </c>
      <c r="AW177" s="15" t="s">
        <v>36</v>
      </c>
      <c r="AX177" s="15" t="s">
        <v>85</v>
      </c>
      <c r="AY177" s="228" t="s">
        <v>211</v>
      </c>
    </row>
    <row r="178" spans="1:65" s="2" customFormat="1" ht="44.25" customHeight="1">
      <c r="A178" s="38"/>
      <c r="B178" s="39"/>
      <c r="C178" s="178" t="s">
        <v>271</v>
      </c>
      <c r="D178" s="178" t="s">
        <v>214</v>
      </c>
      <c r="E178" s="179" t="s">
        <v>272</v>
      </c>
      <c r="F178" s="180" t="s">
        <v>273</v>
      </c>
      <c r="G178" s="181" t="s">
        <v>96</v>
      </c>
      <c r="H178" s="182">
        <v>124.52500000000001</v>
      </c>
      <c r="I178" s="183"/>
      <c r="J178" s="184">
        <f>ROUND(I178*H178,2)</f>
        <v>0</v>
      </c>
      <c r="K178" s="180" t="s">
        <v>217</v>
      </c>
      <c r="L178" s="43"/>
      <c r="M178" s="185" t="s">
        <v>19</v>
      </c>
      <c r="N178" s="186" t="s">
        <v>48</v>
      </c>
      <c r="O178" s="68"/>
      <c r="P178" s="187">
        <f>O178*H178</f>
        <v>0</v>
      </c>
      <c r="Q178" s="187">
        <v>5.7999999999999996E-3</v>
      </c>
      <c r="R178" s="187">
        <f>Q178*H178</f>
        <v>0.72224500000000003</v>
      </c>
      <c r="S178" s="187">
        <v>0</v>
      </c>
      <c r="T178" s="18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9" t="s">
        <v>218</v>
      </c>
      <c r="AT178" s="189" t="s">
        <v>214</v>
      </c>
      <c r="AU178" s="189" t="s">
        <v>87</v>
      </c>
      <c r="AY178" s="21" t="s">
        <v>211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21" t="s">
        <v>85</v>
      </c>
      <c r="BK178" s="190">
        <f>ROUND(I178*H178,2)</f>
        <v>0</v>
      </c>
      <c r="BL178" s="21" t="s">
        <v>218</v>
      </c>
      <c r="BM178" s="189" t="s">
        <v>274</v>
      </c>
    </row>
    <row r="179" spans="1:65" s="2" customFormat="1">
      <c r="A179" s="38"/>
      <c r="B179" s="39"/>
      <c r="C179" s="40"/>
      <c r="D179" s="191" t="s">
        <v>220</v>
      </c>
      <c r="E179" s="40"/>
      <c r="F179" s="192" t="s">
        <v>275</v>
      </c>
      <c r="G179" s="40"/>
      <c r="H179" s="40"/>
      <c r="I179" s="193"/>
      <c r="J179" s="40"/>
      <c r="K179" s="40"/>
      <c r="L179" s="43"/>
      <c r="M179" s="194"/>
      <c r="N179" s="195"/>
      <c r="O179" s="68"/>
      <c r="P179" s="68"/>
      <c r="Q179" s="68"/>
      <c r="R179" s="68"/>
      <c r="S179" s="68"/>
      <c r="T179" s="69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21" t="s">
        <v>220</v>
      </c>
      <c r="AU179" s="21" t="s">
        <v>87</v>
      </c>
    </row>
    <row r="180" spans="1:65" s="13" customFormat="1">
      <c r="B180" s="196"/>
      <c r="C180" s="197"/>
      <c r="D180" s="198" t="s">
        <v>222</v>
      </c>
      <c r="E180" s="199" t="s">
        <v>19</v>
      </c>
      <c r="F180" s="200" t="s">
        <v>223</v>
      </c>
      <c r="G180" s="197"/>
      <c r="H180" s="199" t="s">
        <v>19</v>
      </c>
      <c r="I180" s="201"/>
      <c r="J180" s="197"/>
      <c r="K180" s="197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222</v>
      </c>
      <c r="AU180" s="206" t="s">
        <v>87</v>
      </c>
      <c r="AV180" s="13" t="s">
        <v>85</v>
      </c>
      <c r="AW180" s="13" t="s">
        <v>36</v>
      </c>
      <c r="AX180" s="13" t="s">
        <v>77</v>
      </c>
      <c r="AY180" s="206" t="s">
        <v>211</v>
      </c>
    </row>
    <row r="181" spans="1:65" s="13" customFormat="1">
      <c r="B181" s="196"/>
      <c r="C181" s="197"/>
      <c r="D181" s="198" t="s">
        <v>222</v>
      </c>
      <c r="E181" s="199" t="s">
        <v>19</v>
      </c>
      <c r="F181" s="200" t="s">
        <v>247</v>
      </c>
      <c r="G181" s="197"/>
      <c r="H181" s="199" t="s">
        <v>19</v>
      </c>
      <c r="I181" s="201"/>
      <c r="J181" s="197"/>
      <c r="K181" s="197"/>
      <c r="L181" s="202"/>
      <c r="M181" s="203"/>
      <c r="N181" s="204"/>
      <c r="O181" s="204"/>
      <c r="P181" s="204"/>
      <c r="Q181" s="204"/>
      <c r="R181" s="204"/>
      <c r="S181" s="204"/>
      <c r="T181" s="205"/>
      <c r="AT181" s="206" t="s">
        <v>222</v>
      </c>
      <c r="AU181" s="206" t="s">
        <v>87</v>
      </c>
      <c r="AV181" s="13" t="s">
        <v>85</v>
      </c>
      <c r="AW181" s="13" t="s">
        <v>36</v>
      </c>
      <c r="AX181" s="13" t="s">
        <v>77</v>
      </c>
      <c r="AY181" s="206" t="s">
        <v>211</v>
      </c>
    </row>
    <row r="182" spans="1:65" s="13" customFormat="1">
      <c r="B182" s="196"/>
      <c r="C182" s="197"/>
      <c r="D182" s="198" t="s">
        <v>222</v>
      </c>
      <c r="E182" s="199" t="s">
        <v>19</v>
      </c>
      <c r="F182" s="200" t="s">
        <v>276</v>
      </c>
      <c r="G182" s="197"/>
      <c r="H182" s="199" t="s">
        <v>19</v>
      </c>
      <c r="I182" s="201"/>
      <c r="J182" s="197"/>
      <c r="K182" s="197"/>
      <c r="L182" s="202"/>
      <c r="M182" s="203"/>
      <c r="N182" s="204"/>
      <c r="O182" s="204"/>
      <c r="P182" s="204"/>
      <c r="Q182" s="204"/>
      <c r="R182" s="204"/>
      <c r="S182" s="204"/>
      <c r="T182" s="205"/>
      <c r="AT182" s="206" t="s">
        <v>222</v>
      </c>
      <c r="AU182" s="206" t="s">
        <v>87</v>
      </c>
      <c r="AV182" s="13" t="s">
        <v>85</v>
      </c>
      <c r="AW182" s="13" t="s">
        <v>36</v>
      </c>
      <c r="AX182" s="13" t="s">
        <v>77</v>
      </c>
      <c r="AY182" s="206" t="s">
        <v>211</v>
      </c>
    </row>
    <row r="183" spans="1:65" s="14" customFormat="1">
      <c r="B183" s="207"/>
      <c r="C183" s="208"/>
      <c r="D183" s="198" t="s">
        <v>222</v>
      </c>
      <c r="E183" s="209" t="s">
        <v>19</v>
      </c>
      <c r="F183" s="210" t="s">
        <v>277</v>
      </c>
      <c r="G183" s="208"/>
      <c r="H183" s="211">
        <v>38.4</v>
      </c>
      <c r="I183" s="212"/>
      <c r="J183" s="208"/>
      <c r="K183" s="208"/>
      <c r="L183" s="213"/>
      <c r="M183" s="214"/>
      <c r="N183" s="215"/>
      <c r="O183" s="215"/>
      <c r="P183" s="215"/>
      <c r="Q183" s="215"/>
      <c r="R183" s="215"/>
      <c r="S183" s="215"/>
      <c r="T183" s="216"/>
      <c r="AT183" s="217" t="s">
        <v>222</v>
      </c>
      <c r="AU183" s="217" t="s">
        <v>87</v>
      </c>
      <c r="AV183" s="14" t="s">
        <v>87</v>
      </c>
      <c r="AW183" s="14" t="s">
        <v>36</v>
      </c>
      <c r="AX183" s="14" t="s">
        <v>77</v>
      </c>
      <c r="AY183" s="217" t="s">
        <v>211</v>
      </c>
    </row>
    <row r="184" spans="1:65" s="13" customFormat="1">
      <c r="B184" s="196"/>
      <c r="C184" s="197"/>
      <c r="D184" s="198" t="s">
        <v>222</v>
      </c>
      <c r="E184" s="199" t="s">
        <v>19</v>
      </c>
      <c r="F184" s="200" t="s">
        <v>248</v>
      </c>
      <c r="G184" s="197"/>
      <c r="H184" s="199" t="s">
        <v>19</v>
      </c>
      <c r="I184" s="201"/>
      <c r="J184" s="197"/>
      <c r="K184" s="197"/>
      <c r="L184" s="202"/>
      <c r="M184" s="203"/>
      <c r="N184" s="204"/>
      <c r="O184" s="204"/>
      <c r="P184" s="204"/>
      <c r="Q184" s="204"/>
      <c r="R184" s="204"/>
      <c r="S184" s="204"/>
      <c r="T184" s="205"/>
      <c r="AT184" s="206" t="s">
        <v>222</v>
      </c>
      <c r="AU184" s="206" t="s">
        <v>87</v>
      </c>
      <c r="AV184" s="13" t="s">
        <v>85</v>
      </c>
      <c r="AW184" s="13" t="s">
        <v>36</v>
      </c>
      <c r="AX184" s="13" t="s">
        <v>77</v>
      </c>
      <c r="AY184" s="206" t="s">
        <v>211</v>
      </c>
    </row>
    <row r="185" spans="1:65" s="14" customFormat="1">
      <c r="B185" s="207"/>
      <c r="C185" s="208"/>
      <c r="D185" s="198" t="s">
        <v>222</v>
      </c>
      <c r="E185" s="209" t="s">
        <v>19</v>
      </c>
      <c r="F185" s="210" t="s">
        <v>278</v>
      </c>
      <c r="G185" s="208"/>
      <c r="H185" s="211">
        <v>60.225000000000001</v>
      </c>
      <c r="I185" s="212"/>
      <c r="J185" s="208"/>
      <c r="K185" s="208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222</v>
      </c>
      <c r="AU185" s="217" t="s">
        <v>87</v>
      </c>
      <c r="AV185" s="14" t="s">
        <v>87</v>
      </c>
      <c r="AW185" s="14" t="s">
        <v>36</v>
      </c>
      <c r="AX185" s="14" t="s">
        <v>77</v>
      </c>
      <c r="AY185" s="217" t="s">
        <v>211</v>
      </c>
    </row>
    <row r="186" spans="1:65" s="14" customFormat="1">
      <c r="B186" s="207"/>
      <c r="C186" s="208"/>
      <c r="D186" s="198" t="s">
        <v>222</v>
      </c>
      <c r="E186" s="209" t="s">
        <v>19</v>
      </c>
      <c r="F186" s="210" t="s">
        <v>279</v>
      </c>
      <c r="G186" s="208"/>
      <c r="H186" s="211">
        <v>25.9</v>
      </c>
      <c r="I186" s="212"/>
      <c r="J186" s="208"/>
      <c r="K186" s="208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222</v>
      </c>
      <c r="AU186" s="217" t="s">
        <v>87</v>
      </c>
      <c r="AV186" s="14" t="s">
        <v>87</v>
      </c>
      <c r="AW186" s="14" t="s">
        <v>36</v>
      </c>
      <c r="AX186" s="14" t="s">
        <v>77</v>
      </c>
      <c r="AY186" s="217" t="s">
        <v>211</v>
      </c>
    </row>
    <row r="187" spans="1:65" s="15" customFormat="1">
      <c r="B187" s="218"/>
      <c r="C187" s="219"/>
      <c r="D187" s="198" t="s">
        <v>222</v>
      </c>
      <c r="E187" s="220" t="s">
        <v>152</v>
      </c>
      <c r="F187" s="221" t="s">
        <v>227</v>
      </c>
      <c r="G187" s="219"/>
      <c r="H187" s="222">
        <v>124.52500000000001</v>
      </c>
      <c r="I187" s="223"/>
      <c r="J187" s="219"/>
      <c r="K187" s="219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222</v>
      </c>
      <c r="AU187" s="228" t="s">
        <v>87</v>
      </c>
      <c r="AV187" s="15" t="s">
        <v>218</v>
      </c>
      <c r="AW187" s="15" t="s">
        <v>36</v>
      </c>
      <c r="AX187" s="15" t="s">
        <v>85</v>
      </c>
      <c r="AY187" s="228" t="s">
        <v>211</v>
      </c>
    </row>
    <row r="188" spans="1:65" s="2" customFormat="1" ht="33" customHeight="1">
      <c r="A188" s="38"/>
      <c r="B188" s="39"/>
      <c r="C188" s="178" t="s">
        <v>280</v>
      </c>
      <c r="D188" s="178" t="s">
        <v>214</v>
      </c>
      <c r="E188" s="179" t="s">
        <v>281</v>
      </c>
      <c r="F188" s="180" t="s">
        <v>282</v>
      </c>
      <c r="G188" s="181" t="s">
        <v>96</v>
      </c>
      <c r="H188" s="182">
        <v>14.281000000000001</v>
      </c>
      <c r="I188" s="183"/>
      <c r="J188" s="184">
        <f>ROUND(I188*H188,2)</f>
        <v>0</v>
      </c>
      <c r="K188" s="180" t="s">
        <v>19</v>
      </c>
      <c r="L188" s="43"/>
      <c r="M188" s="185" t="s">
        <v>19</v>
      </c>
      <c r="N188" s="186" t="s">
        <v>48</v>
      </c>
      <c r="O188" s="68"/>
      <c r="P188" s="187">
        <f>O188*H188</f>
        <v>0</v>
      </c>
      <c r="Q188" s="187">
        <v>0.02</v>
      </c>
      <c r="R188" s="187">
        <f>Q188*H188</f>
        <v>0.28562000000000004</v>
      </c>
      <c r="S188" s="187">
        <v>0</v>
      </c>
      <c r="T188" s="18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9" t="s">
        <v>218</v>
      </c>
      <c r="AT188" s="189" t="s">
        <v>214</v>
      </c>
      <c r="AU188" s="189" t="s">
        <v>87</v>
      </c>
      <c r="AY188" s="21" t="s">
        <v>211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21" t="s">
        <v>85</v>
      </c>
      <c r="BK188" s="190">
        <f>ROUND(I188*H188,2)</f>
        <v>0</v>
      </c>
      <c r="BL188" s="21" t="s">
        <v>218</v>
      </c>
      <c r="BM188" s="189" t="s">
        <v>283</v>
      </c>
    </row>
    <row r="189" spans="1:65" s="13" customFormat="1">
      <c r="B189" s="196"/>
      <c r="C189" s="197"/>
      <c r="D189" s="198" t="s">
        <v>222</v>
      </c>
      <c r="E189" s="199" t="s">
        <v>19</v>
      </c>
      <c r="F189" s="200" t="s">
        <v>223</v>
      </c>
      <c r="G189" s="197"/>
      <c r="H189" s="199" t="s">
        <v>19</v>
      </c>
      <c r="I189" s="201"/>
      <c r="J189" s="197"/>
      <c r="K189" s="197"/>
      <c r="L189" s="202"/>
      <c r="M189" s="203"/>
      <c r="N189" s="204"/>
      <c r="O189" s="204"/>
      <c r="P189" s="204"/>
      <c r="Q189" s="204"/>
      <c r="R189" s="204"/>
      <c r="S189" s="204"/>
      <c r="T189" s="205"/>
      <c r="AT189" s="206" t="s">
        <v>222</v>
      </c>
      <c r="AU189" s="206" t="s">
        <v>87</v>
      </c>
      <c r="AV189" s="13" t="s">
        <v>85</v>
      </c>
      <c r="AW189" s="13" t="s">
        <v>36</v>
      </c>
      <c r="AX189" s="13" t="s">
        <v>77</v>
      </c>
      <c r="AY189" s="206" t="s">
        <v>211</v>
      </c>
    </row>
    <row r="190" spans="1:65" s="13" customFormat="1">
      <c r="B190" s="196"/>
      <c r="C190" s="197"/>
      <c r="D190" s="198" t="s">
        <v>222</v>
      </c>
      <c r="E190" s="199" t="s">
        <v>19</v>
      </c>
      <c r="F190" s="200" t="s">
        <v>247</v>
      </c>
      <c r="G190" s="197"/>
      <c r="H190" s="199" t="s">
        <v>19</v>
      </c>
      <c r="I190" s="201"/>
      <c r="J190" s="197"/>
      <c r="K190" s="197"/>
      <c r="L190" s="202"/>
      <c r="M190" s="203"/>
      <c r="N190" s="204"/>
      <c r="O190" s="204"/>
      <c r="P190" s="204"/>
      <c r="Q190" s="204"/>
      <c r="R190" s="204"/>
      <c r="S190" s="204"/>
      <c r="T190" s="205"/>
      <c r="AT190" s="206" t="s">
        <v>222</v>
      </c>
      <c r="AU190" s="206" t="s">
        <v>87</v>
      </c>
      <c r="AV190" s="13" t="s">
        <v>85</v>
      </c>
      <c r="AW190" s="13" t="s">
        <v>36</v>
      </c>
      <c r="AX190" s="13" t="s">
        <v>77</v>
      </c>
      <c r="AY190" s="206" t="s">
        <v>211</v>
      </c>
    </row>
    <row r="191" spans="1:65" s="13" customFormat="1">
      <c r="B191" s="196"/>
      <c r="C191" s="197"/>
      <c r="D191" s="198" t="s">
        <v>222</v>
      </c>
      <c r="E191" s="199" t="s">
        <v>19</v>
      </c>
      <c r="F191" s="200" t="s">
        <v>248</v>
      </c>
      <c r="G191" s="197"/>
      <c r="H191" s="199" t="s">
        <v>19</v>
      </c>
      <c r="I191" s="201"/>
      <c r="J191" s="197"/>
      <c r="K191" s="197"/>
      <c r="L191" s="202"/>
      <c r="M191" s="203"/>
      <c r="N191" s="204"/>
      <c r="O191" s="204"/>
      <c r="P191" s="204"/>
      <c r="Q191" s="204"/>
      <c r="R191" s="204"/>
      <c r="S191" s="204"/>
      <c r="T191" s="205"/>
      <c r="AT191" s="206" t="s">
        <v>222</v>
      </c>
      <c r="AU191" s="206" t="s">
        <v>87</v>
      </c>
      <c r="AV191" s="13" t="s">
        <v>85</v>
      </c>
      <c r="AW191" s="13" t="s">
        <v>36</v>
      </c>
      <c r="AX191" s="13" t="s">
        <v>77</v>
      </c>
      <c r="AY191" s="206" t="s">
        <v>211</v>
      </c>
    </row>
    <row r="192" spans="1:65" s="14" customFormat="1">
      <c r="B192" s="207"/>
      <c r="C192" s="208"/>
      <c r="D192" s="198" t="s">
        <v>222</v>
      </c>
      <c r="E192" s="209" t="s">
        <v>19</v>
      </c>
      <c r="F192" s="210" t="s">
        <v>253</v>
      </c>
      <c r="G192" s="208"/>
      <c r="H192" s="211">
        <v>3.6579999999999999</v>
      </c>
      <c r="I192" s="212"/>
      <c r="J192" s="208"/>
      <c r="K192" s="208"/>
      <c r="L192" s="213"/>
      <c r="M192" s="214"/>
      <c r="N192" s="215"/>
      <c r="O192" s="215"/>
      <c r="P192" s="215"/>
      <c r="Q192" s="215"/>
      <c r="R192" s="215"/>
      <c r="S192" s="215"/>
      <c r="T192" s="216"/>
      <c r="AT192" s="217" t="s">
        <v>222</v>
      </c>
      <c r="AU192" s="217" t="s">
        <v>87</v>
      </c>
      <c r="AV192" s="14" t="s">
        <v>87</v>
      </c>
      <c r="AW192" s="14" t="s">
        <v>36</v>
      </c>
      <c r="AX192" s="14" t="s">
        <v>77</v>
      </c>
      <c r="AY192" s="217" t="s">
        <v>211</v>
      </c>
    </row>
    <row r="193" spans="1:65" s="14" customFormat="1">
      <c r="B193" s="207"/>
      <c r="C193" s="208"/>
      <c r="D193" s="198" t="s">
        <v>222</v>
      </c>
      <c r="E193" s="209" t="s">
        <v>19</v>
      </c>
      <c r="F193" s="210" t="s">
        <v>254</v>
      </c>
      <c r="G193" s="208"/>
      <c r="H193" s="211">
        <v>10.622999999999999</v>
      </c>
      <c r="I193" s="212"/>
      <c r="J193" s="208"/>
      <c r="K193" s="208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222</v>
      </c>
      <c r="AU193" s="217" t="s">
        <v>87</v>
      </c>
      <c r="AV193" s="14" t="s">
        <v>87</v>
      </c>
      <c r="AW193" s="14" t="s">
        <v>36</v>
      </c>
      <c r="AX193" s="14" t="s">
        <v>77</v>
      </c>
      <c r="AY193" s="217" t="s">
        <v>211</v>
      </c>
    </row>
    <row r="194" spans="1:65" s="15" customFormat="1">
      <c r="B194" s="218"/>
      <c r="C194" s="219"/>
      <c r="D194" s="198" t="s">
        <v>222</v>
      </c>
      <c r="E194" s="220" t="s">
        <v>19</v>
      </c>
      <c r="F194" s="221" t="s">
        <v>227</v>
      </c>
      <c r="G194" s="219"/>
      <c r="H194" s="222">
        <v>14.281000000000001</v>
      </c>
      <c r="I194" s="223"/>
      <c r="J194" s="219"/>
      <c r="K194" s="219"/>
      <c r="L194" s="224"/>
      <c r="M194" s="225"/>
      <c r="N194" s="226"/>
      <c r="O194" s="226"/>
      <c r="P194" s="226"/>
      <c r="Q194" s="226"/>
      <c r="R194" s="226"/>
      <c r="S194" s="226"/>
      <c r="T194" s="227"/>
      <c r="AT194" s="228" t="s">
        <v>222</v>
      </c>
      <c r="AU194" s="228" t="s">
        <v>87</v>
      </c>
      <c r="AV194" s="15" t="s">
        <v>218</v>
      </c>
      <c r="AW194" s="15" t="s">
        <v>36</v>
      </c>
      <c r="AX194" s="15" t="s">
        <v>85</v>
      </c>
      <c r="AY194" s="228" t="s">
        <v>211</v>
      </c>
    </row>
    <row r="195" spans="1:65" s="2" customFormat="1" ht="24.2" customHeight="1">
      <c r="A195" s="38"/>
      <c r="B195" s="39"/>
      <c r="C195" s="178" t="s">
        <v>284</v>
      </c>
      <c r="D195" s="178" t="s">
        <v>214</v>
      </c>
      <c r="E195" s="179" t="s">
        <v>285</v>
      </c>
      <c r="F195" s="180" t="s">
        <v>286</v>
      </c>
      <c r="G195" s="181" t="s">
        <v>96</v>
      </c>
      <c r="H195" s="182">
        <v>14.281000000000001</v>
      </c>
      <c r="I195" s="183"/>
      <c r="J195" s="184">
        <f>ROUND(I195*H195,2)</f>
        <v>0</v>
      </c>
      <c r="K195" s="180" t="s">
        <v>19</v>
      </c>
      <c r="L195" s="43"/>
      <c r="M195" s="185" t="s">
        <v>19</v>
      </c>
      <c r="N195" s="186" t="s">
        <v>48</v>
      </c>
      <c r="O195" s="68"/>
      <c r="P195" s="187">
        <f>O195*H195</f>
        <v>0</v>
      </c>
      <c r="Q195" s="187">
        <v>0.02</v>
      </c>
      <c r="R195" s="187">
        <f>Q195*H195</f>
        <v>0.28562000000000004</v>
      </c>
      <c r="S195" s="187">
        <v>0</v>
      </c>
      <c r="T195" s="18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89" t="s">
        <v>218</v>
      </c>
      <c r="AT195" s="189" t="s">
        <v>214</v>
      </c>
      <c r="AU195" s="189" t="s">
        <v>87</v>
      </c>
      <c r="AY195" s="21" t="s">
        <v>211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21" t="s">
        <v>85</v>
      </c>
      <c r="BK195" s="190">
        <f>ROUND(I195*H195,2)</f>
        <v>0</v>
      </c>
      <c r="BL195" s="21" t="s">
        <v>218</v>
      </c>
      <c r="BM195" s="189" t="s">
        <v>287</v>
      </c>
    </row>
    <row r="196" spans="1:65" s="13" customFormat="1">
      <c r="B196" s="196"/>
      <c r="C196" s="197"/>
      <c r="D196" s="198" t="s">
        <v>222</v>
      </c>
      <c r="E196" s="199" t="s">
        <v>19</v>
      </c>
      <c r="F196" s="200" t="s">
        <v>223</v>
      </c>
      <c r="G196" s="197"/>
      <c r="H196" s="199" t="s">
        <v>19</v>
      </c>
      <c r="I196" s="201"/>
      <c r="J196" s="197"/>
      <c r="K196" s="197"/>
      <c r="L196" s="202"/>
      <c r="M196" s="203"/>
      <c r="N196" s="204"/>
      <c r="O196" s="204"/>
      <c r="P196" s="204"/>
      <c r="Q196" s="204"/>
      <c r="R196" s="204"/>
      <c r="S196" s="204"/>
      <c r="T196" s="205"/>
      <c r="AT196" s="206" t="s">
        <v>222</v>
      </c>
      <c r="AU196" s="206" t="s">
        <v>87</v>
      </c>
      <c r="AV196" s="13" t="s">
        <v>85</v>
      </c>
      <c r="AW196" s="13" t="s">
        <v>36</v>
      </c>
      <c r="AX196" s="13" t="s">
        <v>77</v>
      </c>
      <c r="AY196" s="206" t="s">
        <v>211</v>
      </c>
    </row>
    <row r="197" spans="1:65" s="13" customFormat="1">
      <c r="B197" s="196"/>
      <c r="C197" s="197"/>
      <c r="D197" s="198" t="s">
        <v>222</v>
      </c>
      <c r="E197" s="199" t="s">
        <v>19</v>
      </c>
      <c r="F197" s="200" t="s">
        <v>247</v>
      </c>
      <c r="G197" s="197"/>
      <c r="H197" s="199" t="s">
        <v>19</v>
      </c>
      <c r="I197" s="201"/>
      <c r="J197" s="197"/>
      <c r="K197" s="197"/>
      <c r="L197" s="202"/>
      <c r="M197" s="203"/>
      <c r="N197" s="204"/>
      <c r="O197" s="204"/>
      <c r="P197" s="204"/>
      <c r="Q197" s="204"/>
      <c r="R197" s="204"/>
      <c r="S197" s="204"/>
      <c r="T197" s="205"/>
      <c r="AT197" s="206" t="s">
        <v>222</v>
      </c>
      <c r="AU197" s="206" t="s">
        <v>87</v>
      </c>
      <c r="AV197" s="13" t="s">
        <v>85</v>
      </c>
      <c r="AW197" s="13" t="s">
        <v>36</v>
      </c>
      <c r="AX197" s="13" t="s">
        <v>77</v>
      </c>
      <c r="AY197" s="206" t="s">
        <v>211</v>
      </c>
    </row>
    <row r="198" spans="1:65" s="13" customFormat="1">
      <c r="B198" s="196"/>
      <c r="C198" s="197"/>
      <c r="D198" s="198" t="s">
        <v>222</v>
      </c>
      <c r="E198" s="199" t="s">
        <v>19</v>
      </c>
      <c r="F198" s="200" t="s">
        <v>248</v>
      </c>
      <c r="G198" s="197"/>
      <c r="H198" s="199" t="s">
        <v>19</v>
      </c>
      <c r="I198" s="201"/>
      <c r="J198" s="197"/>
      <c r="K198" s="197"/>
      <c r="L198" s="202"/>
      <c r="M198" s="203"/>
      <c r="N198" s="204"/>
      <c r="O198" s="204"/>
      <c r="P198" s="204"/>
      <c r="Q198" s="204"/>
      <c r="R198" s="204"/>
      <c r="S198" s="204"/>
      <c r="T198" s="205"/>
      <c r="AT198" s="206" t="s">
        <v>222</v>
      </c>
      <c r="AU198" s="206" t="s">
        <v>87</v>
      </c>
      <c r="AV198" s="13" t="s">
        <v>85</v>
      </c>
      <c r="AW198" s="13" t="s">
        <v>36</v>
      </c>
      <c r="AX198" s="13" t="s">
        <v>77</v>
      </c>
      <c r="AY198" s="206" t="s">
        <v>211</v>
      </c>
    </row>
    <row r="199" spans="1:65" s="14" customFormat="1">
      <c r="B199" s="207"/>
      <c r="C199" s="208"/>
      <c r="D199" s="198" t="s">
        <v>222</v>
      </c>
      <c r="E199" s="209" t="s">
        <v>19</v>
      </c>
      <c r="F199" s="210" t="s">
        <v>253</v>
      </c>
      <c r="G199" s="208"/>
      <c r="H199" s="211">
        <v>3.6579999999999999</v>
      </c>
      <c r="I199" s="212"/>
      <c r="J199" s="208"/>
      <c r="K199" s="208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222</v>
      </c>
      <c r="AU199" s="217" t="s">
        <v>87</v>
      </c>
      <c r="AV199" s="14" t="s">
        <v>87</v>
      </c>
      <c r="AW199" s="14" t="s">
        <v>36</v>
      </c>
      <c r="AX199" s="14" t="s">
        <v>77</v>
      </c>
      <c r="AY199" s="217" t="s">
        <v>211</v>
      </c>
    </row>
    <row r="200" spans="1:65" s="14" customFormat="1">
      <c r="B200" s="207"/>
      <c r="C200" s="208"/>
      <c r="D200" s="198" t="s">
        <v>222</v>
      </c>
      <c r="E200" s="209" t="s">
        <v>19</v>
      </c>
      <c r="F200" s="210" t="s">
        <v>254</v>
      </c>
      <c r="G200" s="208"/>
      <c r="H200" s="211">
        <v>10.622999999999999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222</v>
      </c>
      <c r="AU200" s="217" t="s">
        <v>87</v>
      </c>
      <c r="AV200" s="14" t="s">
        <v>87</v>
      </c>
      <c r="AW200" s="14" t="s">
        <v>36</v>
      </c>
      <c r="AX200" s="14" t="s">
        <v>77</v>
      </c>
      <c r="AY200" s="217" t="s">
        <v>211</v>
      </c>
    </row>
    <row r="201" spans="1:65" s="15" customFormat="1">
      <c r="B201" s="218"/>
      <c r="C201" s="219"/>
      <c r="D201" s="198" t="s">
        <v>222</v>
      </c>
      <c r="E201" s="220" t="s">
        <v>19</v>
      </c>
      <c r="F201" s="221" t="s">
        <v>227</v>
      </c>
      <c r="G201" s="219"/>
      <c r="H201" s="222">
        <v>14.281000000000001</v>
      </c>
      <c r="I201" s="223"/>
      <c r="J201" s="219"/>
      <c r="K201" s="219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222</v>
      </c>
      <c r="AU201" s="228" t="s">
        <v>87</v>
      </c>
      <c r="AV201" s="15" t="s">
        <v>218</v>
      </c>
      <c r="AW201" s="15" t="s">
        <v>36</v>
      </c>
      <c r="AX201" s="15" t="s">
        <v>85</v>
      </c>
      <c r="AY201" s="228" t="s">
        <v>211</v>
      </c>
    </row>
    <row r="202" spans="1:65" s="2" customFormat="1" ht="33" customHeight="1">
      <c r="A202" s="38"/>
      <c r="B202" s="39"/>
      <c r="C202" s="178" t="s">
        <v>288</v>
      </c>
      <c r="D202" s="178" t="s">
        <v>214</v>
      </c>
      <c r="E202" s="179" t="s">
        <v>289</v>
      </c>
      <c r="F202" s="180" t="s">
        <v>290</v>
      </c>
      <c r="G202" s="181" t="s">
        <v>131</v>
      </c>
      <c r="H202" s="182">
        <v>26.7</v>
      </c>
      <c r="I202" s="183"/>
      <c r="J202" s="184">
        <f>ROUND(I202*H202,2)</f>
        <v>0</v>
      </c>
      <c r="K202" s="180" t="s">
        <v>217</v>
      </c>
      <c r="L202" s="43"/>
      <c r="M202" s="185" t="s">
        <v>19</v>
      </c>
      <c r="N202" s="186" t="s">
        <v>48</v>
      </c>
      <c r="O202" s="68"/>
      <c r="P202" s="187">
        <f>O202*H202</f>
        <v>0</v>
      </c>
      <c r="Q202" s="187">
        <v>6.7000000000000002E-3</v>
      </c>
      <c r="R202" s="187">
        <f>Q202*H202</f>
        <v>0.17888999999999999</v>
      </c>
      <c r="S202" s="187">
        <v>0</v>
      </c>
      <c r="T202" s="18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89" t="s">
        <v>218</v>
      </c>
      <c r="AT202" s="189" t="s">
        <v>214</v>
      </c>
      <c r="AU202" s="189" t="s">
        <v>87</v>
      </c>
      <c r="AY202" s="21" t="s">
        <v>211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21" t="s">
        <v>85</v>
      </c>
      <c r="BK202" s="190">
        <f>ROUND(I202*H202,2)</f>
        <v>0</v>
      </c>
      <c r="BL202" s="21" t="s">
        <v>218</v>
      </c>
      <c r="BM202" s="189" t="s">
        <v>291</v>
      </c>
    </row>
    <row r="203" spans="1:65" s="2" customFormat="1">
      <c r="A203" s="38"/>
      <c r="B203" s="39"/>
      <c r="C203" s="40"/>
      <c r="D203" s="191" t="s">
        <v>220</v>
      </c>
      <c r="E203" s="40"/>
      <c r="F203" s="192" t="s">
        <v>292</v>
      </c>
      <c r="G203" s="40"/>
      <c r="H203" s="40"/>
      <c r="I203" s="193"/>
      <c r="J203" s="40"/>
      <c r="K203" s="40"/>
      <c r="L203" s="43"/>
      <c r="M203" s="194"/>
      <c r="N203" s="195"/>
      <c r="O203" s="68"/>
      <c r="P203" s="68"/>
      <c r="Q203" s="68"/>
      <c r="R203" s="68"/>
      <c r="S203" s="68"/>
      <c r="T203" s="69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21" t="s">
        <v>220</v>
      </c>
      <c r="AU203" s="21" t="s">
        <v>87</v>
      </c>
    </row>
    <row r="204" spans="1:65" s="13" customFormat="1">
      <c r="B204" s="196"/>
      <c r="C204" s="197"/>
      <c r="D204" s="198" t="s">
        <v>222</v>
      </c>
      <c r="E204" s="199" t="s">
        <v>19</v>
      </c>
      <c r="F204" s="200" t="s">
        <v>223</v>
      </c>
      <c r="G204" s="197"/>
      <c r="H204" s="199" t="s">
        <v>19</v>
      </c>
      <c r="I204" s="201"/>
      <c r="J204" s="197"/>
      <c r="K204" s="197"/>
      <c r="L204" s="202"/>
      <c r="M204" s="203"/>
      <c r="N204" s="204"/>
      <c r="O204" s="204"/>
      <c r="P204" s="204"/>
      <c r="Q204" s="204"/>
      <c r="R204" s="204"/>
      <c r="S204" s="204"/>
      <c r="T204" s="205"/>
      <c r="AT204" s="206" t="s">
        <v>222</v>
      </c>
      <c r="AU204" s="206" t="s">
        <v>87</v>
      </c>
      <c r="AV204" s="13" t="s">
        <v>85</v>
      </c>
      <c r="AW204" s="13" t="s">
        <v>36</v>
      </c>
      <c r="AX204" s="13" t="s">
        <v>77</v>
      </c>
      <c r="AY204" s="206" t="s">
        <v>211</v>
      </c>
    </row>
    <row r="205" spans="1:65" s="13" customFormat="1">
      <c r="B205" s="196"/>
      <c r="C205" s="197"/>
      <c r="D205" s="198" t="s">
        <v>222</v>
      </c>
      <c r="E205" s="199" t="s">
        <v>19</v>
      </c>
      <c r="F205" s="200" t="s">
        <v>224</v>
      </c>
      <c r="G205" s="197"/>
      <c r="H205" s="199" t="s">
        <v>19</v>
      </c>
      <c r="I205" s="201"/>
      <c r="J205" s="197"/>
      <c r="K205" s="197"/>
      <c r="L205" s="202"/>
      <c r="M205" s="203"/>
      <c r="N205" s="204"/>
      <c r="O205" s="204"/>
      <c r="P205" s="204"/>
      <c r="Q205" s="204"/>
      <c r="R205" s="204"/>
      <c r="S205" s="204"/>
      <c r="T205" s="205"/>
      <c r="AT205" s="206" t="s">
        <v>222</v>
      </c>
      <c r="AU205" s="206" t="s">
        <v>87</v>
      </c>
      <c r="AV205" s="13" t="s">
        <v>85</v>
      </c>
      <c r="AW205" s="13" t="s">
        <v>36</v>
      </c>
      <c r="AX205" s="13" t="s">
        <v>77</v>
      </c>
      <c r="AY205" s="206" t="s">
        <v>211</v>
      </c>
    </row>
    <row r="206" spans="1:65" s="13" customFormat="1">
      <c r="B206" s="196"/>
      <c r="C206" s="197"/>
      <c r="D206" s="198" t="s">
        <v>222</v>
      </c>
      <c r="E206" s="199" t="s">
        <v>19</v>
      </c>
      <c r="F206" s="200" t="s">
        <v>225</v>
      </c>
      <c r="G206" s="197"/>
      <c r="H206" s="199" t="s">
        <v>19</v>
      </c>
      <c r="I206" s="201"/>
      <c r="J206" s="197"/>
      <c r="K206" s="197"/>
      <c r="L206" s="202"/>
      <c r="M206" s="203"/>
      <c r="N206" s="204"/>
      <c r="O206" s="204"/>
      <c r="P206" s="204"/>
      <c r="Q206" s="204"/>
      <c r="R206" s="204"/>
      <c r="S206" s="204"/>
      <c r="T206" s="205"/>
      <c r="AT206" s="206" t="s">
        <v>222</v>
      </c>
      <c r="AU206" s="206" t="s">
        <v>87</v>
      </c>
      <c r="AV206" s="13" t="s">
        <v>85</v>
      </c>
      <c r="AW206" s="13" t="s">
        <v>36</v>
      </c>
      <c r="AX206" s="13" t="s">
        <v>77</v>
      </c>
      <c r="AY206" s="206" t="s">
        <v>211</v>
      </c>
    </row>
    <row r="207" spans="1:65" s="14" customFormat="1">
      <c r="B207" s="207"/>
      <c r="C207" s="208"/>
      <c r="D207" s="198" t="s">
        <v>222</v>
      </c>
      <c r="E207" s="209" t="s">
        <v>19</v>
      </c>
      <c r="F207" s="210" t="s">
        <v>293</v>
      </c>
      <c r="G207" s="208"/>
      <c r="H207" s="211">
        <v>26.7</v>
      </c>
      <c r="I207" s="212"/>
      <c r="J207" s="208"/>
      <c r="K207" s="208"/>
      <c r="L207" s="213"/>
      <c r="M207" s="214"/>
      <c r="N207" s="215"/>
      <c r="O207" s="215"/>
      <c r="P207" s="215"/>
      <c r="Q207" s="215"/>
      <c r="R207" s="215"/>
      <c r="S207" s="215"/>
      <c r="T207" s="216"/>
      <c r="AT207" s="217" t="s">
        <v>222</v>
      </c>
      <c r="AU207" s="217" t="s">
        <v>87</v>
      </c>
      <c r="AV207" s="14" t="s">
        <v>87</v>
      </c>
      <c r="AW207" s="14" t="s">
        <v>36</v>
      </c>
      <c r="AX207" s="14" t="s">
        <v>77</v>
      </c>
      <c r="AY207" s="217" t="s">
        <v>211</v>
      </c>
    </row>
    <row r="208" spans="1:65" s="15" customFormat="1">
      <c r="B208" s="218"/>
      <c r="C208" s="219"/>
      <c r="D208" s="198" t="s">
        <v>222</v>
      </c>
      <c r="E208" s="220" t="s">
        <v>19</v>
      </c>
      <c r="F208" s="221" t="s">
        <v>227</v>
      </c>
      <c r="G208" s="219"/>
      <c r="H208" s="222">
        <v>26.7</v>
      </c>
      <c r="I208" s="223"/>
      <c r="J208" s="219"/>
      <c r="K208" s="219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222</v>
      </c>
      <c r="AU208" s="228" t="s">
        <v>87</v>
      </c>
      <c r="AV208" s="15" t="s">
        <v>218</v>
      </c>
      <c r="AW208" s="15" t="s">
        <v>36</v>
      </c>
      <c r="AX208" s="15" t="s">
        <v>85</v>
      </c>
      <c r="AY208" s="228" t="s">
        <v>211</v>
      </c>
    </row>
    <row r="209" spans="1:65" s="2" customFormat="1" ht="37.9" customHeight="1">
      <c r="A209" s="38"/>
      <c r="B209" s="39"/>
      <c r="C209" s="178" t="s">
        <v>294</v>
      </c>
      <c r="D209" s="178" t="s">
        <v>214</v>
      </c>
      <c r="E209" s="179" t="s">
        <v>295</v>
      </c>
      <c r="F209" s="180" t="s">
        <v>296</v>
      </c>
      <c r="G209" s="181" t="s">
        <v>96</v>
      </c>
      <c r="H209" s="182">
        <v>28</v>
      </c>
      <c r="I209" s="183"/>
      <c r="J209" s="184">
        <f>ROUND(I209*H209,2)</f>
        <v>0</v>
      </c>
      <c r="K209" s="180" t="s">
        <v>217</v>
      </c>
      <c r="L209" s="43"/>
      <c r="M209" s="185" t="s">
        <v>19</v>
      </c>
      <c r="N209" s="186" t="s">
        <v>48</v>
      </c>
      <c r="O209" s="68"/>
      <c r="P209" s="187">
        <f>O209*H209</f>
        <v>0</v>
      </c>
      <c r="Q209" s="187">
        <v>1.7639999999999999E-2</v>
      </c>
      <c r="R209" s="187">
        <f>Q209*H209</f>
        <v>0.49391999999999997</v>
      </c>
      <c r="S209" s="187">
        <v>0.02</v>
      </c>
      <c r="T209" s="188">
        <f>S209*H209</f>
        <v>0.56000000000000005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89" t="s">
        <v>218</v>
      </c>
      <c r="AT209" s="189" t="s">
        <v>214</v>
      </c>
      <c r="AU209" s="189" t="s">
        <v>87</v>
      </c>
      <c r="AY209" s="21" t="s">
        <v>211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21" t="s">
        <v>85</v>
      </c>
      <c r="BK209" s="190">
        <f>ROUND(I209*H209,2)</f>
        <v>0</v>
      </c>
      <c r="BL209" s="21" t="s">
        <v>218</v>
      </c>
      <c r="BM209" s="189" t="s">
        <v>297</v>
      </c>
    </row>
    <row r="210" spans="1:65" s="2" customFormat="1">
      <c r="A210" s="38"/>
      <c r="B210" s="39"/>
      <c r="C210" s="40"/>
      <c r="D210" s="191" t="s">
        <v>220</v>
      </c>
      <c r="E210" s="40"/>
      <c r="F210" s="192" t="s">
        <v>298</v>
      </c>
      <c r="G210" s="40"/>
      <c r="H210" s="40"/>
      <c r="I210" s="193"/>
      <c r="J210" s="40"/>
      <c r="K210" s="40"/>
      <c r="L210" s="43"/>
      <c r="M210" s="194"/>
      <c r="N210" s="195"/>
      <c r="O210" s="68"/>
      <c r="P210" s="68"/>
      <c r="Q210" s="68"/>
      <c r="R210" s="68"/>
      <c r="S210" s="68"/>
      <c r="T210" s="69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21" t="s">
        <v>220</v>
      </c>
      <c r="AU210" s="21" t="s">
        <v>87</v>
      </c>
    </row>
    <row r="211" spans="1:65" s="13" customFormat="1">
      <c r="B211" s="196"/>
      <c r="C211" s="197"/>
      <c r="D211" s="198" t="s">
        <v>222</v>
      </c>
      <c r="E211" s="199" t="s">
        <v>19</v>
      </c>
      <c r="F211" s="200" t="s">
        <v>223</v>
      </c>
      <c r="G211" s="197"/>
      <c r="H211" s="199" t="s">
        <v>19</v>
      </c>
      <c r="I211" s="201"/>
      <c r="J211" s="197"/>
      <c r="K211" s="197"/>
      <c r="L211" s="202"/>
      <c r="M211" s="203"/>
      <c r="N211" s="204"/>
      <c r="O211" s="204"/>
      <c r="P211" s="204"/>
      <c r="Q211" s="204"/>
      <c r="R211" s="204"/>
      <c r="S211" s="204"/>
      <c r="T211" s="205"/>
      <c r="AT211" s="206" t="s">
        <v>222</v>
      </c>
      <c r="AU211" s="206" t="s">
        <v>87</v>
      </c>
      <c r="AV211" s="13" t="s">
        <v>85</v>
      </c>
      <c r="AW211" s="13" t="s">
        <v>36</v>
      </c>
      <c r="AX211" s="13" t="s">
        <v>77</v>
      </c>
      <c r="AY211" s="206" t="s">
        <v>211</v>
      </c>
    </row>
    <row r="212" spans="1:65" s="13" customFormat="1">
      <c r="B212" s="196"/>
      <c r="C212" s="197"/>
      <c r="D212" s="198" t="s">
        <v>222</v>
      </c>
      <c r="E212" s="199" t="s">
        <v>19</v>
      </c>
      <c r="F212" s="200" t="s">
        <v>299</v>
      </c>
      <c r="G212" s="197"/>
      <c r="H212" s="199" t="s">
        <v>19</v>
      </c>
      <c r="I212" s="201"/>
      <c r="J212" s="197"/>
      <c r="K212" s="197"/>
      <c r="L212" s="202"/>
      <c r="M212" s="203"/>
      <c r="N212" s="204"/>
      <c r="O212" s="204"/>
      <c r="P212" s="204"/>
      <c r="Q212" s="204"/>
      <c r="R212" s="204"/>
      <c r="S212" s="204"/>
      <c r="T212" s="205"/>
      <c r="AT212" s="206" t="s">
        <v>222</v>
      </c>
      <c r="AU212" s="206" t="s">
        <v>87</v>
      </c>
      <c r="AV212" s="13" t="s">
        <v>85</v>
      </c>
      <c r="AW212" s="13" t="s">
        <v>36</v>
      </c>
      <c r="AX212" s="13" t="s">
        <v>77</v>
      </c>
      <c r="AY212" s="206" t="s">
        <v>211</v>
      </c>
    </row>
    <row r="213" spans="1:65" s="13" customFormat="1">
      <c r="B213" s="196"/>
      <c r="C213" s="197"/>
      <c r="D213" s="198" t="s">
        <v>222</v>
      </c>
      <c r="E213" s="199" t="s">
        <v>19</v>
      </c>
      <c r="F213" s="200" t="s">
        <v>300</v>
      </c>
      <c r="G213" s="197"/>
      <c r="H213" s="199" t="s">
        <v>19</v>
      </c>
      <c r="I213" s="201"/>
      <c r="J213" s="197"/>
      <c r="K213" s="197"/>
      <c r="L213" s="202"/>
      <c r="M213" s="203"/>
      <c r="N213" s="204"/>
      <c r="O213" s="204"/>
      <c r="P213" s="204"/>
      <c r="Q213" s="204"/>
      <c r="R213" s="204"/>
      <c r="S213" s="204"/>
      <c r="T213" s="205"/>
      <c r="AT213" s="206" t="s">
        <v>222</v>
      </c>
      <c r="AU213" s="206" t="s">
        <v>87</v>
      </c>
      <c r="AV213" s="13" t="s">
        <v>85</v>
      </c>
      <c r="AW213" s="13" t="s">
        <v>36</v>
      </c>
      <c r="AX213" s="13" t="s">
        <v>77</v>
      </c>
      <c r="AY213" s="206" t="s">
        <v>211</v>
      </c>
    </row>
    <row r="214" spans="1:65" s="14" customFormat="1">
      <c r="B214" s="207"/>
      <c r="C214" s="208"/>
      <c r="D214" s="198" t="s">
        <v>222</v>
      </c>
      <c r="E214" s="209" t="s">
        <v>19</v>
      </c>
      <c r="F214" s="210" t="s">
        <v>301</v>
      </c>
      <c r="G214" s="208"/>
      <c r="H214" s="211">
        <v>28</v>
      </c>
      <c r="I214" s="212"/>
      <c r="J214" s="208"/>
      <c r="K214" s="208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222</v>
      </c>
      <c r="AU214" s="217" t="s">
        <v>87</v>
      </c>
      <c r="AV214" s="14" t="s">
        <v>87</v>
      </c>
      <c r="AW214" s="14" t="s">
        <v>36</v>
      </c>
      <c r="AX214" s="14" t="s">
        <v>77</v>
      </c>
      <c r="AY214" s="217" t="s">
        <v>211</v>
      </c>
    </row>
    <row r="215" spans="1:65" s="15" customFormat="1">
      <c r="B215" s="218"/>
      <c r="C215" s="219"/>
      <c r="D215" s="198" t="s">
        <v>222</v>
      </c>
      <c r="E215" s="220" t="s">
        <v>19</v>
      </c>
      <c r="F215" s="221" t="s">
        <v>227</v>
      </c>
      <c r="G215" s="219"/>
      <c r="H215" s="222">
        <v>28</v>
      </c>
      <c r="I215" s="223"/>
      <c r="J215" s="219"/>
      <c r="K215" s="219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222</v>
      </c>
      <c r="AU215" s="228" t="s">
        <v>87</v>
      </c>
      <c r="AV215" s="15" t="s">
        <v>218</v>
      </c>
      <c r="AW215" s="15" t="s">
        <v>36</v>
      </c>
      <c r="AX215" s="15" t="s">
        <v>85</v>
      </c>
      <c r="AY215" s="228" t="s">
        <v>211</v>
      </c>
    </row>
    <row r="216" spans="1:65" s="2" customFormat="1" ht="37.9" customHeight="1">
      <c r="A216" s="38"/>
      <c r="B216" s="39"/>
      <c r="C216" s="178" t="s">
        <v>8</v>
      </c>
      <c r="D216" s="178" t="s">
        <v>214</v>
      </c>
      <c r="E216" s="179" t="s">
        <v>302</v>
      </c>
      <c r="F216" s="180" t="s">
        <v>303</v>
      </c>
      <c r="G216" s="181" t="s">
        <v>96</v>
      </c>
      <c r="H216" s="182">
        <v>119.437</v>
      </c>
      <c r="I216" s="183"/>
      <c r="J216" s="184">
        <f>ROUND(I216*H216,2)</f>
        <v>0</v>
      </c>
      <c r="K216" s="180" t="s">
        <v>217</v>
      </c>
      <c r="L216" s="43"/>
      <c r="M216" s="185" t="s">
        <v>19</v>
      </c>
      <c r="N216" s="186" t="s">
        <v>48</v>
      </c>
      <c r="O216" s="68"/>
      <c r="P216" s="187">
        <f>O216*H216</f>
        <v>0</v>
      </c>
      <c r="Q216" s="187">
        <v>1.925E-2</v>
      </c>
      <c r="R216" s="187">
        <f>Q216*H216</f>
        <v>2.2991622499999997</v>
      </c>
      <c r="S216" s="187">
        <v>0.02</v>
      </c>
      <c r="T216" s="188">
        <f>S216*H216</f>
        <v>2.3887399999999999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89" t="s">
        <v>218</v>
      </c>
      <c r="AT216" s="189" t="s">
        <v>214</v>
      </c>
      <c r="AU216" s="189" t="s">
        <v>87</v>
      </c>
      <c r="AY216" s="21" t="s">
        <v>211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21" t="s">
        <v>85</v>
      </c>
      <c r="BK216" s="190">
        <f>ROUND(I216*H216,2)</f>
        <v>0</v>
      </c>
      <c r="BL216" s="21" t="s">
        <v>218</v>
      </c>
      <c r="BM216" s="189" t="s">
        <v>304</v>
      </c>
    </row>
    <row r="217" spans="1:65" s="2" customFormat="1">
      <c r="A217" s="38"/>
      <c r="B217" s="39"/>
      <c r="C217" s="40"/>
      <c r="D217" s="191" t="s">
        <v>220</v>
      </c>
      <c r="E217" s="40"/>
      <c r="F217" s="192" t="s">
        <v>305</v>
      </c>
      <c r="G217" s="40"/>
      <c r="H217" s="40"/>
      <c r="I217" s="193"/>
      <c r="J217" s="40"/>
      <c r="K217" s="40"/>
      <c r="L217" s="43"/>
      <c r="M217" s="194"/>
      <c r="N217" s="195"/>
      <c r="O217" s="68"/>
      <c r="P217" s="68"/>
      <c r="Q217" s="68"/>
      <c r="R217" s="68"/>
      <c r="S217" s="68"/>
      <c r="T217" s="69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21" t="s">
        <v>220</v>
      </c>
      <c r="AU217" s="21" t="s">
        <v>87</v>
      </c>
    </row>
    <row r="218" spans="1:65" s="13" customFormat="1">
      <c r="B218" s="196"/>
      <c r="C218" s="197"/>
      <c r="D218" s="198" t="s">
        <v>222</v>
      </c>
      <c r="E218" s="199" t="s">
        <v>19</v>
      </c>
      <c r="F218" s="200" t="s">
        <v>223</v>
      </c>
      <c r="G218" s="197"/>
      <c r="H218" s="199" t="s">
        <v>19</v>
      </c>
      <c r="I218" s="201"/>
      <c r="J218" s="197"/>
      <c r="K218" s="197"/>
      <c r="L218" s="202"/>
      <c r="M218" s="203"/>
      <c r="N218" s="204"/>
      <c r="O218" s="204"/>
      <c r="P218" s="204"/>
      <c r="Q218" s="204"/>
      <c r="R218" s="204"/>
      <c r="S218" s="204"/>
      <c r="T218" s="205"/>
      <c r="AT218" s="206" t="s">
        <v>222</v>
      </c>
      <c r="AU218" s="206" t="s">
        <v>87</v>
      </c>
      <c r="AV218" s="13" t="s">
        <v>85</v>
      </c>
      <c r="AW218" s="13" t="s">
        <v>36</v>
      </c>
      <c r="AX218" s="13" t="s">
        <v>77</v>
      </c>
      <c r="AY218" s="206" t="s">
        <v>211</v>
      </c>
    </row>
    <row r="219" spans="1:65" s="13" customFormat="1">
      <c r="B219" s="196"/>
      <c r="C219" s="197"/>
      <c r="D219" s="198" t="s">
        <v>222</v>
      </c>
      <c r="E219" s="199" t="s">
        <v>19</v>
      </c>
      <c r="F219" s="200" t="s">
        <v>306</v>
      </c>
      <c r="G219" s="197"/>
      <c r="H219" s="199" t="s">
        <v>19</v>
      </c>
      <c r="I219" s="201"/>
      <c r="J219" s="197"/>
      <c r="K219" s="197"/>
      <c r="L219" s="202"/>
      <c r="M219" s="203"/>
      <c r="N219" s="204"/>
      <c r="O219" s="204"/>
      <c r="P219" s="204"/>
      <c r="Q219" s="204"/>
      <c r="R219" s="204"/>
      <c r="S219" s="204"/>
      <c r="T219" s="205"/>
      <c r="AT219" s="206" t="s">
        <v>222</v>
      </c>
      <c r="AU219" s="206" t="s">
        <v>87</v>
      </c>
      <c r="AV219" s="13" t="s">
        <v>85</v>
      </c>
      <c r="AW219" s="13" t="s">
        <v>36</v>
      </c>
      <c r="AX219" s="13" t="s">
        <v>77</v>
      </c>
      <c r="AY219" s="206" t="s">
        <v>211</v>
      </c>
    </row>
    <row r="220" spans="1:65" s="13" customFormat="1">
      <c r="B220" s="196"/>
      <c r="C220" s="197"/>
      <c r="D220" s="198" t="s">
        <v>222</v>
      </c>
      <c r="E220" s="199" t="s">
        <v>19</v>
      </c>
      <c r="F220" s="200" t="s">
        <v>307</v>
      </c>
      <c r="G220" s="197"/>
      <c r="H220" s="199" t="s">
        <v>19</v>
      </c>
      <c r="I220" s="201"/>
      <c r="J220" s="197"/>
      <c r="K220" s="197"/>
      <c r="L220" s="202"/>
      <c r="M220" s="203"/>
      <c r="N220" s="204"/>
      <c r="O220" s="204"/>
      <c r="P220" s="204"/>
      <c r="Q220" s="204"/>
      <c r="R220" s="204"/>
      <c r="S220" s="204"/>
      <c r="T220" s="205"/>
      <c r="AT220" s="206" t="s">
        <v>222</v>
      </c>
      <c r="AU220" s="206" t="s">
        <v>87</v>
      </c>
      <c r="AV220" s="13" t="s">
        <v>85</v>
      </c>
      <c r="AW220" s="13" t="s">
        <v>36</v>
      </c>
      <c r="AX220" s="13" t="s">
        <v>77</v>
      </c>
      <c r="AY220" s="206" t="s">
        <v>211</v>
      </c>
    </row>
    <row r="221" spans="1:65" s="14" customFormat="1">
      <c r="B221" s="207"/>
      <c r="C221" s="208"/>
      <c r="D221" s="198" t="s">
        <v>222</v>
      </c>
      <c r="E221" s="209" t="s">
        <v>19</v>
      </c>
      <c r="F221" s="210" t="s">
        <v>308</v>
      </c>
      <c r="G221" s="208"/>
      <c r="H221" s="211">
        <v>50.5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222</v>
      </c>
      <c r="AU221" s="217" t="s">
        <v>87</v>
      </c>
      <c r="AV221" s="14" t="s">
        <v>87</v>
      </c>
      <c r="AW221" s="14" t="s">
        <v>36</v>
      </c>
      <c r="AX221" s="14" t="s">
        <v>77</v>
      </c>
      <c r="AY221" s="217" t="s">
        <v>211</v>
      </c>
    </row>
    <row r="222" spans="1:65" s="13" customFormat="1">
      <c r="B222" s="196"/>
      <c r="C222" s="197"/>
      <c r="D222" s="198" t="s">
        <v>222</v>
      </c>
      <c r="E222" s="199" t="s">
        <v>19</v>
      </c>
      <c r="F222" s="200" t="s">
        <v>309</v>
      </c>
      <c r="G222" s="197"/>
      <c r="H222" s="199" t="s">
        <v>19</v>
      </c>
      <c r="I222" s="201"/>
      <c r="J222" s="197"/>
      <c r="K222" s="197"/>
      <c r="L222" s="202"/>
      <c r="M222" s="203"/>
      <c r="N222" s="204"/>
      <c r="O222" s="204"/>
      <c r="P222" s="204"/>
      <c r="Q222" s="204"/>
      <c r="R222" s="204"/>
      <c r="S222" s="204"/>
      <c r="T222" s="205"/>
      <c r="AT222" s="206" t="s">
        <v>222</v>
      </c>
      <c r="AU222" s="206" t="s">
        <v>87</v>
      </c>
      <c r="AV222" s="13" t="s">
        <v>85</v>
      </c>
      <c r="AW222" s="13" t="s">
        <v>36</v>
      </c>
      <c r="AX222" s="13" t="s">
        <v>77</v>
      </c>
      <c r="AY222" s="206" t="s">
        <v>211</v>
      </c>
    </row>
    <row r="223" spans="1:65" s="14" customFormat="1">
      <c r="B223" s="207"/>
      <c r="C223" s="208"/>
      <c r="D223" s="198" t="s">
        <v>222</v>
      </c>
      <c r="E223" s="209" t="s">
        <v>19</v>
      </c>
      <c r="F223" s="210" t="s">
        <v>310</v>
      </c>
      <c r="G223" s="208"/>
      <c r="H223" s="211">
        <v>48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222</v>
      </c>
      <c r="AU223" s="217" t="s">
        <v>87</v>
      </c>
      <c r="AV223" s="14" t="s">
        <v>87</v>
      </c>
      <c r="AW223" s="14" t="s">
        <v>36</v>
      </c>
      <c r="AX223" s="14" t="s">
        <v>77</v>
      </c>
      <c r="AY223" s="217" t="s">
        <v>211</v>
      </c>
    </row>
    <row r="224" spans="1:65" s="13" customFormat="1">
      <c r="B224" s="196"/>
      <c r="C224" s="197"/>
      <c r="D224" s="198" t="s">
        <v>222</v>
      </c>
      <c r="E224" s="199" t="s">
        <v>19</v>
      </c>
      <c r="F224" s="200" t="s">
        <v>311</v>
      </c>
      <c r="G224" s="197"/>
      <c r="H224" s="199" t="s">
        <v>19</v>
      </c>
      <c r="I224" s="201"/>
      <c r="J224" s="197"/>
      <c r="K224" s="197"/>
      <c r="L224" s="202"/>
      <c r="M224" s="203"/>
      <c r="N224" s="204"/>
      <c r="O224" s="204"/>
      <c r="P224" s="204"/>
      <c r="Q224" s="204"/>
      <c r="R224" s="204"/>
      <c r="S224" s="204"/>
      <c r="T224" s="205"/>
      <c r="AT224" s="206" t="s">
        <v>222</v>
      </c>
      <c r="AU224" s="206" t="s">
        <v>87</v>
      </c>
      <c r="AV224" s="13" t="s">
        <v>85</v>
      </c>
      <c r="AW224" s="13" t="s">
        <v>36</v>
      </c>
      <c r="AX224" s="13" t="s">
        <v>77</v>
      </c>
      <c r="AY224" s="206" t="s">
        <v>211</v>
      </c>
    </row>
    <row r="225" spans="1:65" s="14" customFormat="1">
      <c r="B225" s="207"/>
      <c r="C225" s="208"/>
      <c r="D225" s="198" t="s">
        <v>222</v>
      </c>
      <c r="E225" s="209" t="s">
        <v>19</v>
      </c>
      <c r="F225" s="210" t="s">
        <v>312</v>
      </c>
      <c r="G225" s="208"/>
      <c r="H225" s="211">
        <v>1</v>
      </c>
      <c r="I225" s="212"/>
      <c r="J225" s="208"/>
      <c r="K225" s="208"/>
      <c r="L225" s="213"/>
      <c r="M225" s="214"/>
      <c r="N225" s="215"/>
      <c r="O225" s="215"/>
      <c r="P225" s="215"/>
      <c r="Q225" s="215"/>
      <c r="R225" s="215"/>
      <c r="S225" s="215"/>
      <c r="T225" s="216"/>
      <c r="AT225" s="217" t="s">
        <v>222</v>
      </c>
      <c r="AU225" s="217" t="s">
        <v>87</v>
      </c>
      <c r="AV225" s="14" t="s">
        <v>87</v>
      </c>
      <c r="AW225" s="14" t="s">
        <v>36</v>
      </c>
      <c r="AX225" s="14" t="s">
        <v>77</v>
      </c>
      <c r="AY225" s="217" t="s">
        <v>211</v>
      </c>
    </row>
    <row r="226" spans="1:65" s="14" customFormat="1">
      <c r="B226" s="207"/>
      <c r="C226" s="208"/>
      <c r="D226" s="198" t="s">
        <v>222</v>
      </c>
      <c r="E226" s="209" t="s">
        <v>19</v>
      </c>
      <c r="F226" s="210" t="s">
        <v>313</v>
      </c>
      <c r="G226" s="208"/>
      <c r="H226" s="211">
        <v>13.5</v>
      </c>
      <c r="I226" s="212"/>
      <c r="J226" s="208"/>
      <c r="K226" s="208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222</v>
      </c>
      <c r="AU226" s="217" t="s">
        <v>87</v>
      </c>
      <c r="AV226" s="14" t="s">
        <v>87</v>
      </c>
      <c r="AW226" s="14" t="s">
        <v>36</v>
      </c>
      <c r="AX226" s="14" t="s">
        <v>77</v>
      </c>
      <c r="AY226" s="217" t="s">
        <v>211</v>
      </c>
    </row>
    <row r="227" spans="1:65" s="13" customFormat="1">
      <c r="B227" s="196"/>
      <c r="C227" s="197"/>
      <c r="D227" s="198" t="s">
        <v>222</v>
      </c>
      <c r="E227" s="199" t="s">
        <v>19</v>
      </c>
      <c r="F227" s="200" t="s">
        <v>300</v>
      </c>
      <c r="G227" s="197"/>
      <c r="H227" s="199" t="s">
        <v>19</v>
      </c>
      <c r="I227" s="201"/>
      <c r="J227" s="197"/>
      <c r="K227" s="197"/>
      <c r="L227" s="202"/>
      <c r="M227" s="203"/>
      <c r="N227" s="204"/>
      <c r="O227" s="204"/>
      <c r="P227" s="204"/>
      <c r="Q227" s="204"/>
      <c r="R227" s="204"/>
      <c r="S227" s="204"/>
      <c r="T227" s="205"/>
      <c r="AT227" s="206" t="s">
        <v>222</v>
      </c>
      <c r="AU227" s="206" t="s">
        <v>87</v>
      </c>
      <c r="AV227" s="13" t="s">
        <v>85</v>
      </c>
      <c r="AW227" s="13" t="s">
        <v>36</v>
      </c>
      <c r="AX227" s="13" t="s">
        <v>77</v>
      </c>
      <c r="AY227" s="206" t="s">
        <v>211</v>
      </c>
    </row>
    <row r="228" spans="1:65" s="14" customFormat="1">
      <c r="B228" s="207"/>
      <c r="C228" s="208"/>
      <c r="D228" s="198" t="s">
        <v>222</v>
      </c>
      <c r="E228" s="209" t="s">
        <v>19</v>
      </c>
      <c r="F228" s="210" t="s">
        <v>314</v>
      </c>
      <c r="G228" s="208"/>
      <c r="H228" s="211">
        <v>6.4370000000000003</v>
      </c>
      <c r="I228" s="212"/>
      <c r="J228" s="208"/>
      <c r="K228" s="208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222</v>
      </c>
      <c r="AU228" s="217" t="s">
        <v>87</v>
      </c>
      <c r="AV228" s="14" t="s">
        <v>87</v>
      </c>
      <c r="AW228" s="14" t="s">
        <v>36</v>
      </c>
      <c r="AX228" s="14" t="s">
        <v>77</v>
      </c>
      <c r="AY228" s="217" t="s">
        <v>211</v>
      </c>
    </row>
    <row r="229" spans="1:65" s="15" customFormat="1">
      <c r="B229" s="218"/>
      <c r="C229" s="219"/>
      <c r="D229" s="198" t="s">
        <v>222</v>
      </c>
      <c r="E229" s="220" t="s">
        <v>19</v>
      </c>
      <c r="F229" s="221" t="s">
        <v>227</v>
      </c>
      <c r="G229" s="219"/>
      <c r="H229" s="222">
        <v>119.437</v>
      </c>
      <c r="I229" s="223"/>
      <c r="J229" s="219"/>
      <c r="K229" s="219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222</v>
      </c>
      <c r="AU229" s="228" t="s">
        <v>87</v>
      </c>
      <c r="AV229" s="15" t="s">
        <v>218</v>
      </c>
      <c r="AW229" s="15" t="s">
        <v>36</v>
      </c>
      <c r="AX229" s="15" t="s">
        <v>85</v>
      </c>
      <c r="AY229" s="228" t="s">
        <v>211</v>
      </c>
    </row>
    <row r="230" spans="1:65" s="2" customFormat="1" ht="37.9" customHeight="1">
      <c r="A230" s="38"/>
      <c r="B230" s="39"/>
      <c r="C230" s="178" t="s">
        <v>315</v>
      </c>
      <c r="D230" s="178" t="s">
        <v>214</v>
      </c>
      <c r="E230" s="179" t="s">
        <v>316</v>
      </c>
      <c r="F230" s="180" t="s">
        <v>317</v>
      </c>
      <c r="G230" s="181" t="s">
        <v>96</v>
      </c>
      <c r="H230" s="182">
        <v>45</v>
      </c>
      <c r="I230" s="183"/>
      <c r="J230" s="184">
        <f>ROUND(I230*H230,2)</f>
        <v>0</v>
      </c>
      <c r="K230" s="180" t="s">
        <v>217</v>
      </c>
      <c r="L230" s="43"/>
      <c r="M230" s="185" t="s">
        <v>19</v>
      </c>
      <c r="N230" s="186" t="s">
        <v>48</v>
      </c>
      <c r="O230" s="68"/>
      <c r="P230" s="187">
        <f>O230*H230</f>
        <v>0</v>
      </c>
      <c r="Q230" s="187">
        <v>2.0930000000000001E-2</v>
      </c>
      <c r="R230" s="187">
        <f>Q230*H230</f>
        <v>0.94185000000000008</v>
      </c>
      <c r="S230" s="187">
        <v>0.02</v>
      </c>
      <c r="T230" s="188">
        <f>S230*H230</f>
        <v>0.9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89" t="s">
        <v>218</v>
      </c>
      <c r="AT230" s="189" t="s">
        <v>214</v>
      </c>
      <c r="AU230" s="189" t="s">
        <v>87</v>
      </c>
      <c r="AY230" s="21" t="s">
        <v>211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21" t="s">
        <v>85</v>
      </c>
      <c r="BK230" s="190">
        <f>ROUND(I230*H230,2)</f>
        <v>0</v>
      </c>
      <c r="BL230" s="21" t="s">
        <v>218</v>
      </c>
      <c r="BM230" s="189" t="s">
        <v>318</v>
      </c>
    </row>
    <row r="231" spans="1:65" s="2" customFormat="1">
      <c r="A231" s="38"/>
      <c r="B231" s="39"/>
      <c r="C231" s="40"/>
      <c r="D231" s="191" t="s">
        <v>220</v>
      </c>
      <c r="E231" s="40"/>
      <c r="F231" s="192" t="s">
        <v>319</v>
      </c>
      <c r="G231" s="40"/>
      <c r="H231" s="40"/>
      <c r="I231" s="193"/>
      <c r="J231" s="40"/>
      <c r="K231" s="40"/>
      <c r="L231" s="43"/>
      <c r="M231" s="194"/>
      <c r="N231" s="195"/>
      <c r="O231" s="68"/>
      <c r="P231" s="68"/>
      <c r="Q231" s="68"/>
      <c r="R231" s="68"/>
      <c r="S231" s="68"/>
      <c r="T231" s="69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21" t="s">
        <v>220</v>
      </c>
      <c r="AU231" s="21" t="s">
        <v>87</v>
      </c>
    </row>
    <row r="232" spans="1:65" s="13" customFormat="1">
      <c r="B232" s="196"/>
      <c r="C232" s="197"/>
      <c r="D232" s="198" t="s">
        <v>222</v>
      </c>
      <c r="E232" s="199" t="s">
        <v>19</v>
      </c>
      <c r="F232" s="200" t="s">
        <v>223</v>
      </c>
      <c r="G232" s="197"/>
      <c r="H232" s="199" t="s">
        <v>19</v>
      </c>
      <c r="I232" s="201"/>
      <c r="J232" s="197"/>
      <c r="K232" s="197"/>
      <c r="L232" s="202"/>
      <c r="M232" s="203"/>
      <c r="N232" s="204"/>
      <c r="O232" s="204"/>
      <c r="P232" s="204"/>
      <c r="Q232" s="204"/>
      <c r="R232" s="204"/>
      <c r="S232" s="204"/>
      <c r="T232" s="205"/>
      <c r="AT232" s="206" t="s">
        <v>222</v>
      </c>
      <c r="AU232" s="206" t="s">
        <v>87</v>
      </c>
      <c r="AV232" s="13" t="s">
        <v>85</v>
      </c>
      <c r="AW232" s="13" t="s">
        <v>36</v>
      </c>
      <c r="AX232" s="13" t="s">
        <v>77</v>
      </c>
      <c r="AY232" s="206" t="s">
        <v>211</v>
      </c>
    </row>
    <row r="233" spans="1:65" s="13" customFormat="1">
      <c r="B233" s="196"/>
      <c r="C233" s="197"/>
      <c r="D233" s="198" t="s">
        <v>222</v>
      </c>
      <c r="E233" s="199" t="s">
        <v>19</v>
      </c>
      <c r="F233" s="200" t="s">
        <v>306</v>
      </c>
      <c r="G233" s="197"/>
      <c r="H233" s="199" t="s">
        <v>19</v>
      </c>
      <c r="I233" s="201"/>
      <c r="J233" s="197"/>
      <c r="K233" s="197"/>
      <c r="L233" s="202"/>
      <c r="M233" s="203"/>
      <c r="N233" s="204"/>
      <c r="O233" s="204"/>
      <c r="P233" s="204"/>
      <c r="Q233" s="204"/>
      <c r="R233" s="204"/>
      <c r="S233" s="204"/>
      <c r="T233" s="205"/>
      <c r="AT233" s="206" t="s">
        <v>222</v>
      </c>
      <c r="AU233" s="206" t="s">
        <v>87</v>
      </c>
      <c r="AV233" s="13" t="s">
        <v>85</v>
      </c>
      <c r="AW233" s="13" t="s">
        <v>36</v>
      </c>
      <c r="AX233" s="13" t="s">
        <v>77</v>
      </c>
      <c r="AY233" s="206" t="s">
        <v>211</v>
      </c>
    </row>
    <row r="234" spans="1:65" s="13" customFormat="1">
      <c r="B234" s="196"/>
      <c r="C234" s="197"/>
      <c r="D234" s="198" t="s">
        <v>222</v>
      </c>
      <c r="E234" s="199" t="s">
        <v>19</v>
      </c>
      <c r="F234" s="200" t="s">
        <v>311</v>
      </c>
      <c r="G234" s="197"/>
      <c r="H234" s="199" t="s">
        <v>19</v>
      </c>
      <c r="I234" s="201"/>
      <c r="J234" s="197"/>
      <c r="K234" s="197"/>
      <c r="L234" s="202"/>
      <c r="M234" s="203"/>
      <c r="N234" s="204"/>
      <c r="O234" s="204"/>
      <c r="P234" s="204"/>
      <c r="Q234" s="204"/>
      <c r="R234" s="204"/>
      <c r="S234" s="204"/>
      <c r="T234" s="205"/>
      <c r="AT234" s="206" t="s">
        <v>222</v>
      </c>
      <c r="AU234" s="206" t="s">
        <v>87</v>
      </c>
      <c r="AV234" s="13" t="s">
        <v>85</v>
      </c>
      <c r="AW234" s="13" t="s">
        <v>36</v>
      </c>
      <c r="AX234" s="13" t="s">
        <v>77</v>
      </c>
      <c r="AY234" s="206" t="s">
        <v>211</v>
      </c>
    </row>
    <row r="235" spans="1:65" s="14" customFormat="1">
      <c r="B235" s="207"/>
      <c r="C235" s="208"/>
      <c r="D235" s="198" t="s">
        <v>222</v>
      </c>
      <c r="E235" s="209" t="s">
        <v>19</v>
      </c>
      <c r="F235" s="210" t="s">
        <v>320</v>
      </c>
      <c r="G235" s="208"/>
      <c r="H235" s="211">
        <v>45</v>
      </c>
      <c r="I235" s="212"/>
      <c r="J235" s="208"/>
      <c r="K235" s="208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 t="s">
        <v>222</v>
      </c>
      <c r="AU235" s="217" t="s">
        <v>87</v>
      </c>
      <c r="AV235" s="14" t="s">
        <v>87</v>
      </c>
      <c r="AW235" s="14" t="s">
        <v>36</v>
      </c>
      <c r="AX235" s="14" t="s">
        <v>77</v>
      </c>
      <c r="AY235" s="217" t="s">
        <v>211</v>
      </c>
    </row>
    <row r="236" spans="1:65" s="15" customFormat="1">
      <c r="B236" s="218"/>
      <c r="C236" s="219"/>
      <c r="D236" s="198" t="s">
        <v>222</v>
      </c>
      <c r="E236" s="220" t="s">
        <v>19</v>
      </c>
      <c r="F236" s="221" t="s">
        <v>227</v>
      </c>
      <c r="G236" s="219"/>
      <c r="H236" s="222">
        <v>45</v>
      </c>
      <c r="I236" s="223"/>
      <c r="J236" s="219"/>
      <c r="K236" s="219"/>
      <c r="L236" s="224"/>
      <c r="M236" s="225"/>
      <c r="N236" s="226"/>
      <c r="O236" s="226"/>
      <c r="P236" s="226"/>
      <c r="Q236" s="226"/>
      <c r="R236" s="226"/>
      <c r="S236" s="226"/>
      <c r="T236" s="227"/>
      <c r="AT236" s="228" t="s">
        <v>222</v>
      </c>
      <c r="AU236" s="228" t="s">
        <v>87</v>
      </c>
      <c r="AV236" s="15" t="s">
        <v>218</v>
      </c>
      <c r="AW236" s="15" t="s">
        <v>36</v>
      </c>
      <c r="AX236" s="15" t="s">
        <v>85</v>
      </c>
      <c r="AY236" s="228" t="s">
        <v>211</v>
      </c>
    </row>
    <row r="237" spans="1:65" s="2" customFormat="1" ht="37.9" customHeight="1">
      <c r="A237" s="38"/>
      <c r="B237" s="39"/>
      <c r="C237" s="178" t="s">
        <v>321</v>
      </c>
      <c r="D237" s="178" t="s">
        <v>214</v>
      </c>
      <c r="E237" s="179" t="s">
        <v>322</v>
      </c>
      <c r="F237" s="180" t="s">
        <v>323</v>
      </c>
      <c r="G237" s="181" t="s">
        <v>96</v>
      </c>
      <c r="H237" s="182">
        <v>85.4</v>
      </c>
      <c r="I237" s="183"/>
      <c r="J237" s="184">
        <f>ROUND(I237*H237,2)</f>
        <v>0</v>
      </c>
      <c r="K237" s="180" t="s">
        <v>19</v>
      </c>
      <c r="L237" s="43"/>
      <c r="M237" s="185" t="s">
        <v>19</v>
      </c>
      <c r="N237" s="186" t="s">
        <v>48</v>
      </c>
      <c r="O237" s="68"/>
      <c r="P237" s="187">
        <f>O237*H237</f>
        <v>0</v>
      </c>
      <c r="Q237" s="187">
        <v>2.0930000000000001E-2</v>
      </c>
      <c r="R237" s="187">
        <f>Q237*H237</f>
        <v>1.7874220000000003</v>
      </c>
      <c r="S237" s="187">
        <v>0.02</v>
      </c>
      <c r="T237" s="188">
        <f>S237*H237</f>
        <v>1.7080000000000002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89" t="s">
        <v>218</v>
      </c>
      <c r="AT237" s="189" t="s">
        <v>214</v>
      </c>
      <c r="AU237" s="189" t="s">
        <v>87</v>
      </c>
      <c r="AY237" s="21" t="s">
        <v>211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21" t="s">
        <v>85</v>
      </c>
      <c r="BK237" s="190">
        <f>ROUND(I237*H237,2)</f>
        <v>0</v>
      </c>
      <c r="BL237" s="21" t="s">
        <v>218</v>
      </c>
      <c r="BM237" s="189" t="s">
        <v>324</v>
      </c>
    </row>
    <row r="238" spans="1:65" s="13" customFormat="1">
      <c r="B238" s="196"/>
      <c r="C238" s="197"/>
      <c r="D238" s="198" t="s">
        <v>222</v>
      </c>
      <c r="E238" s="199" t="s">
        <v>19</v>
      </c>
      <c r="F238" s="200" t="s">
        <v>223</v>
      </c>
      <c r="G238" s="197"/>
      <c r="H238" s="199" t="s">
        <v>19</v>
      </c>
      <c r="I238" s="201"/>
      <c r="J238" s="197"/>
      <c r="K238" s="197"/>
      <c r="L238" s="202"/>
      <c r="M238" s="203"/>
      <c r="N238" s="204"/>
      <c r="O238" s="204"/>
      <c r="P238" s="204"/>
      <c r="Q238" s="204"/>
      <c r="R238" s="204"/>
      <c r="S238" s="204"/>
      <c r="T238" s="205"/>
      <c r="AT238" s="206" t="s">
        <v>222</v>
      </c>
      <c r="AU238" s="206" t="s">
        <v>87</v>
      </c>
      <c r="AV238" s="13" t="s">
        <v>85</v>
      </c>
      <c r="AW238" s="13" t="s">
        <v>36</v>
      </c>
      <c r="AX238" s="13" t="s">
        <v>77</v>
      </c>
      <c r="AY238" s="206" t="s">
        <v>211</v>
      </c>
    </row>
    <row r="239" spans="1:65" s="13" customFormat="1">
      <c r="B239" s="196"/>
      <c r="C239" s="197"/>
      <c r="D239" s="198" t="s">
        <v>222</v>
      </c>
      <c r="E239" s="199" t="s">
        <v>19</v>
      </c>
      <c r="F239" s="200" t="s">
        <v>299</v>
      </c>
      <c r="G239" s="197"/>
      <c r="H239" s="199" t="s">
        <v>19</v>
      </c>
      <c r="I239" s="201"/>
      <c r="J239" s="197"/>
      <c r="K239" s="197"/>
      <c r="L239" s="202"/>
      <c r="M239" s="203"/>
      <c r="N239" s="204"/>
      <c r="O239" s="204"/>
      <c r="P239" s="204"/>
      <c r="Q239" s="204"/>
      <c r="R239" s="204"/>
      <c r="S239" s="204"/>
      <c r="T239" s="205"/>
      <c r="AT239" s="206" t="s">
        <v>222</v>
      </c>
      <c r="AU239" s="206" t="s">
        <v>87</v>
      </c>
      <c r="AV239" s="13" t="s">
        <v>85</v>
      </c>
      <c r="AW239" s="13" t="s">
        <v>36</v>
      </c>
      <c r="AX239" s="13" t="s">
        <v>77</v>
      </c>
      <c r="AY239" s="206" t="s">
        <v>211</v>
      </c>
    </row>
    <row r="240" spans="1:65" s="13" customFormat="1">
      <c r="B240" s="196"/>
      <c r="C240" s="197"/>
      <c r="D240" s="198" t="s">
        <v>222</v>
      </c>
      <c r="E240" s="199" t="s">
        <v>19</v>
      </c>
      <c r="F240" s="200" t="s">
        <v>307</v>
      </c>
      <c r="G240" s="197"/>
      <c r="H240" s="199" t="s">
        <v>19</v>
      </c>
      <c r="I240" s="201"/>
      <c r="J240" s="197"/>
      <c r="K240" s="197"/>
      <c r="L240" s="202"/>
      <c r="M240" s="203"/>
      <c r="N240" s="204"/>
      <c r="O240" s="204"/>
      <c r="P240" s="204"/>
      <c r="Q240" s="204"/>
      <c r="R240" s="204"/>
      <c r="S240" s="204"/>
      <c r="T240" s="205"/>
      <c r="AT240" s="206" t="s">
        <v>222</v>
      </c>
      <c r="AU240" s="206" t="s">
        <v>87</v>
      </c>
      <c r="AV240" s="13" t="s">
        <v>85</v>
      </c>
      <c r="AW240" s="13" t="s">
        <v>36</v>
      </c>
      <c r="AX240" s="13" t="s">
        <v>77</v>
      </c>
      <c r="AY240" s="206" t="s">
        <v>211</v>
      </c>
    </row>
    <row r="241" spans="1:65" s="13" customFormat="1">
      <c r="B241" s="196"/>
      <c r="C241" s="197"/>
      <c r="D241" s="198" t="s">
        <v>222</v>
      </c>
      <c r="E241" s="199" t="s">
        <v>19</v>
      </c>
      <c r="F241" s="200" t="s">
        <v>311</v>
      </c>
      <c r="G241" s="197"/>
      <c r="H241" s="199" t="s">
        <v>19</v>
      </c>
      <c r="I241" s="201"/>
      <c r="J241" s="197"/>
      <c r="K241" s="197"/>
      <c r="L241" s="202"/>
      <c r="M241" s="203"/>
      <c r="N241" s="204"/>
      <c r="O241" s="204"/>
      <c r="P241" s="204"/>
      <c r="Q241" s="204"/>
      <c r="R241" s="204"/>
      <c r="S241" s="204"/>
      <c r="T241" s="205"/>
      <c r="AT241" s="206" t="s">
        <v>222</v>
      </c>
      <c r="AU241" s="206" t="s">
        <v>87</v>
      </c>
      <c r="AV241" s="13" t="s">
        <v>85</v>
      </c>
      <c r="AW241" s="13" t="s">
        <v>36</v>
      </c>
      <c r="AX241" s="13" t="s">
        <v>77</v>
      </c>
      <c r="AY241" s="206" t="s">
        <v>211</v>
      </c>
    </row>
    <row r="242" spans="1:65" s="14" customFormat="1">
      <c r="B242" s="207"/>
      <c r="C242" s="208"/>
      <c r="D242" s="198" t="s">
        <v>222</v>
      </c>
      <c r="E242" s="209" t="s">
        <v>19</v>
      </c>
      <c r="F242" s="210" t="s">
        <v>325</v>
      </c>
      <c r="G242" s="208"/>
      <c r="H242" s="211">
        <v>85.4</v>
      </c>
      <c r="I242" s="212"/>
      <c r="J242" s="208"/>
      <c r="K242" s="208"/>
      <c r="L242" s="213"/>
      <c r="M242" s="214"/>
      <c r="N242" s="215"/>
      <c r="O242" s="215"/>
      <c r="P242" s="215"/>
      <c r="Q242" s="215"/>
      <c r="R242" s="215"/>
      <c r="S242" s="215"/>
      <c r="T242" s="216"/>
      <c r="AT242" s="217" t="s">
        <v>222</v>
      </c>
      <c r="AU242" s="217" t="s">
        <v>87</v>
      </c>
      <c r="AV242" s="14" t="s">
        <v>87</v>
      </c>
      <c r="AW242" s="14" t="s">
        <v>36</v>
      </c>
      <c r="AX242" s="14" t="s">
        <v>77</v>
      </c>
      <c r="AY242" s="217" t="s">
        <v>211</v>
      </c>
    </row>
    <row r="243" spans="1:65" s="15" customFormat="1">
      <c r="B243" s="218"/>
      <c r="C243" s="219"/>
      <c r="D243" s="198" t="s">
        <v>222</v>
      </c>
      <c r="E243" s="220" t="s">
        <v>19</v>
      </c>
      <c r="F243" s="221" t="s">
        <v>227</v>
      </c>
      <c r="G243" s="219"/>
      <c r="H243" s="222">
        <v>85.4</v>
      </c>
      <c r="I243" s="223"/>
      <c r="J243" s="219"/>
      <c r="K243" s="219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222</v>
      </c>
      <c r="AU243" s="228" t="s">
        <v>87</v>
      </c>
      <c r="AV243" s="15" t="s">
        <v>218</v>
      </c>
      <c r="AW243" s="15" t="s">
        <v>36</v>
      </c>
      <c r="AX243" s="15" t="s">
        <v>85</v>
      </c>
      <c r="AY243" s="228" t="s">
        <v>211</v>
      </c>
    </row>
    <row r="244" spans="1:65" s="2" customFormat="1" ht="37.9" customHeight="1">
      <c r="A244" s="38"/>
      <c r="B244" s="39"/>
      <c r="C244" s="178" t="s">
        <v>326</v>
      </c>
      <c r="D244" s="178" t="s">
        <v>214</v>
      </c>
      <c r="E244" s="179" t="s">
        <v>327</v>
      </c>
      <c r="F244" s="180" t="s">
        <v>328</v>
      </c>
      <c r="G244" s="181" t="s">
        <v>96</v>
      </c>
      <c r="H244" s="182">
        <v>386.43700000000001</v>
      </c>
      <c r="I244" s="183"/>
      <c r="J244" s="184">
        <f>ROUND(I244*H244,2)</f>
        <v>0</v>
      </c>
      <c r="K244" s="180" t="s">
        <v>217</v>
      </c>
      <c r="L244" s="43"/>
      <c r="M244" s="185" t="s">
        <v>19</v>
      </c>
      <c r="N244" s="186" t="s">
        <v>48</v>
      </c>
      <c r="O244" s="68"/>
      <c r="P244" s="187">
        <f>O244*H244</f>
        <v>0</v>
      </c>
      <c r="Q244" s="187">
        <v>2.2000000000000001E-4</v>
      </c>
      <c r="R244" s="187">
        <f>Q244*H244</f>
        <v>8.5016140000000004E-2</v>
      </c>
      <c r="S244" s="187">
        <v>2E-3</v>
      </c>
      <c r="T244" s="188">
        <f>S244*H244</f>
        <v>0.77287400000000006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89" t="s">
        <v>218</v>
      </c>
      <c r="AT244" s="189" t="s">
        <v>214</v>
      </c>
      <c r="AU244" s="189" t="s">
        <v>87</v>
      </c>
      <c r="AY244" s="21" t="s">
        <v>211</v>
      </c>
      <c r="BE244" s="190">
        <f>IF(N244="základní",J244,0)</f>
        <v>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21" t="s">
        <v>85</v>
      </c>
      <c r="BK244" s="190">
        <f>ROUND(I244*H244,2)</f>
        <v>0</v>
      </c>
      <c r="BL244" s="21" t="s">
        <v>218</v>
      </c>
      <c r="BM244" s="189" t="s">
        <v>329</v>
      </c>
    </row>
    <row r="245" spans="1:65" s="2" customFormat="1">
      <c r="A245" s="38"/>
      <c r="B245" s="39"/>
      <c r="C245" s="40"/>
      <c r="D245" s="191" t="s">
        <v>220</v>
      </c>
      <c r="E245" s="40"/>
      <c r="F245" s="192" t="s">
        <v>330</v>
      </c>
      <c r="G245" s="40"/>
      <c r="H245" s="40"/>
      <c r="I245" s="193"/>
      <c r="J245" s="40"/>
      <c r="K245" s="40"/>
      <c r="L245" s="43"/>
      <c r="M245" s="194"/>
      <c r="N245" s="195"/>
      <c r="O245" s="68"/>
      <c r="P245" s="68"/>
      <c r="Q245" s="68"/>
      <c r="R245" s="68"/>
      <c r="S245" s="68"/>
      <c r="T245" s="69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21" t="s">
        <v>220</v>
      </c>
      <c r="AU245" s="21" t="s">
        <v>87</v>
      </c>
    </row>
    <row r="246" spans="1:65" s="13" customFormat="1">
      <c r="B246" s="196"/>
      <c r="C246" s="197"/>
      <c r="D246" s="198" t="s">
        <v>222</v>
      </c>
      <c r="E246" s="199" t="s">
        <v>19</v>
      </c>
      <c r="F246" s="200" t="s">
        <v>223</v>
      </c>
      <c r="G246" s="197"/>
      <c r="H246" s="199" t="s">
        <v>19</v>
      </c>
      <c r="I246" s="201"/>
      <c r="J246" s="197"/>
      <c r="K246" s="197"/>
      <c r="L246" s="202"/>
      <c r="M246" s="203"/>
      <c r="N246" s="204"/>
      <c r="O246" s="204"/>
      <c r="P246" s="204"/>
      <c r="Q246" s="204"/>
      <c r="R246" s="204"/>
      <c r="S246" s="204"/>
      <c r="T246" s="205"/>
      <c r="AT246" s="206" t="s">
        <v>222</v>
      </c>
      <c r="AU246" s="206" t="s">
        <v>87</v>
      </c>
      <c r="AV246" s="13" t="s">
        <v>85</v>
      </c>
      <c r="AW246" s="13" t="s">
        <v>36</v>
      </c>
      <c r="AX246" s="13" t="s">
        <v>77</v>
      </c>
      <c r="AY246" s="206" t="s">
        <v>211</v>
      </c>
    </row>
    <row r="247" spans="1:65" s="13" customFormat="1">
      <c r="B247" s="196"/>
      <c r="C247" s="197"/>
      <c r="D247" s="198" t="s">
        <v>222</v>
      </c>
      <c r="E247" s="199" t="s">
        <v>19</v>
      </c>
      <c r="F247" s="200" t="s">
        <v>299</v>
      </c>
      <c r="G247" s="197"/>
      <c r="H247" s="199" t="s">
        <v>19</v>
      </c>
      <c r="I247" s="201"/>
      <c r="J247" s="197"/>
      <c r="K247" s="197"/>
      <c r="L247" s="202"/>
      <c r="M247" s="203"/>
      <c r="N247" s="204"/>
      <c r="O247" s="204"/>
      <c r="P247" s="204"/>
      <c r="Q247" s="204"/>
      <c r="R247" s="204"/>
      <c r="S247" s="204"/>
      <c r="T247" s="205"/>
      <c r="AT247" s="206" t="s">
        <v>222</v>
      </c>
      <c r="AU247" s="206" t="s">
        <v>87</v>
      </c>
      <c r="AV247" s="13" t="s">
        <v>85</v>
      </c>
      <c r="AW247" s="13" t="s">
        <v>36</v>
      </c>
      <c r="AX247" s="13" t="s">
        <v>77</v>
      </c>
      <c r="AY247" s="206" t="s">
        <v>211</v>
      </c>
    </row>
    <row r="248" spans="1:65" s="13" customFormat="1">
      <c r="B248" s="196"/>
      <c r="C248" s="197"/>
      <c r="D248" s="198" t="s">
        <v>222</v>
      </c>
      <c r="E248" s="199" t="s">
        <v>19</v>
      </c>
      <c r="F248" s="200" t="s">
        <v>331</v>
      </c>
      <c r="G248" s="197"/>
      <c r="H248" s="199" t="s">
        <v>19</v>
      </c>
      <c r="I248" s="201"/>
      <c r="J248" s="197"/>
      <c r="K248" s="197"/>
      <c r="L248" s="202"/>
      <c r="M248" s="203"/>
      <c r="N248" s="204"/>
      <c r="O248" s="204"/>
      <c r="P248" s="204"/>
      <c r="Q248" s="204"/>
      <c r="R248" s="204"/>
      <c r="S248" s="204"/>
      <c r="T248" s="205"/>
      <c r="AT248" s="206" t="s">
        <v>222</v>
      </c>
      <c r="AU248" s="206" t="s">
        <v>87</v>
      </c>
      <c r="AV248" s="13" t="s">
        <v>85</v>
      </c>
      <c r="AW248" s="13" t="s">
        <v>36</v>
      </c>
      <c r="AX248" s="13" t="s">
        <v>77</v>
      </c>
      <c r="AY248" s="206" t="s">
        <v>211</v>
      </c>
    </row>
    <row r="249" spans="1:65" s="14" customFormat="1">
      <c r="B249" s="207"/>
      <c r="C249" s="208"/>
      <c r="D249" s="198" t="s">
        <v>222</v>
      </c>
      <c r="E249" s="209" t="s">
        <v>19</v>
      </c>
      <c r="F249" s="210" t="s">
        <v>332</v>
      </c>
      <c r="G249" s="208"/>
      <c r="H249" s="211">
        <v>162</v>
      </c>
      <c r="I249" s="212"/>
      <c r="J249" s="208"/>
      <c r="K249" s="208"/>
      <c r="L249" s="213"/>
      <c r="M249" s="214"/>
      <c r="N249" s="215"/>
      <c r="O249" s="215"/>
      <c r="P249" s="215"/>
      <c r="Q249" s="215"/>
      <c r="R249" s="215"/>
      <c r="S249" s="215"/>
      <c r="T249" s="216"/>
      <c r="AT249" s="217" t="s">
        <v>222</v>
      </c>
      <c r="AU249" s="217" t="s">
        <v>87</v>
      </c>
      <c r="AV249" s="14" t="s">
        <v>87</v>
      </c>
      <c r="AW249" s="14" t="s">
        <v>36</v>
      </c>
      <c r="AX249" s="14" t="s">
        <v>77</v>
      </c>
      <c r="AY249" s="217" t="s">
        <v>211</v>
      </c>
    </row>
    <row r="250" spans="1:65" s="16" customFormat="1">
      <c r="B250" s="229"/>
      <c r="C250" s="230"/>
      <c r="D250" s="198" t="s">
        <v>222</v>
      </c>
      <c r="E250" s="231" t="s">
        <v>19</v>
      </c>
      <c r="F250" s="232" t="s">
        <v>333</v>
      </c>
      <c r="G250" s="230"/>
      <c r="H250" s="233">
        <v>162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AT250" s="239" t="s">
        <v>222</v>
      </c>
      <c r="AU250" s="239" t="s">
        <v>87</v>
      </c>
      <c r="AV250" s="16" t="s">
        <v>233</v>
      </c>
      <c r="AW250" s="16" t="s">
        <v>36</v>
      </c>
      <c r="AX250" s="16" t="s">
        <v>77</v>
      </c>
      <c r="AY250" s="239" t="s">
        <v>211</v>
      </c>
    </row>
    <row r="251" spans="1:65" s="13" customFormat="1">
      <c r="B251" s="196"/>
      <c r="C251" s="197"/>
      <c r="D251" s="198" t="s">
        <v>222</v>
      </c>
      <c r="E251" s="199" t="s">
        <v>19</v>
      </c>
      <c r="F251" s="200" t="s">
        <v>307</v>
      </c>
      <c r="G251" s="197"/>
      <c r="H251" s="199" t="s">
        <v>19</v>
      </c>
      <c r="I251" s="201"/>
      <c r="J251" s="197"/>
      <c r="K251" s="197"/>
      <c r="L251" s="202"/>
      <c r="M251" s="203"/>
      <c r="N251" s="204"/>
      <c r="O251" s="204"/>
      <c r="P251" s="204"/>
      <c r="Q251" s="204"/>
      <c r="R251" s="204"/>
      <c r="S251" s="204"/>
      <c r="T251" s="205"/>
      <c r="AT251" s="206" t="s">
        <v>222</v>
      </c>
      <c r="AU251" s="206" t="s">
        <v>87</v>
      </c>
      <c r="AV251" s="13" t="s">
        <v>85</v>
      </c>
      <c r="AW251" s="13" t="s">
        <v>36</v>
      </c>
      <c r="AX251" s="13" t="s">
        <v>77</v>
      </c>
      <c r="AY251" s="206" t="s">
        <v>211</v>
      </c>
    </row>
    <row r="252" spans="1:65" s="14" customFormat="1">
      <c r="B252" s="207"/>
      <c r="C252" s="208"/>
      <c r="D252" s="198" t="s">
        <v>222</v>
      </c>
      <c r="E252" s="209" t="s">
        <v>19</v>
      </c>
      <c r="F252" s="210" t="s">
        <v>308</v>
      </c>
      <c r="G252" s="208"/>
      <c r="H252" s="211">
        <v>50.5</v>
      </c>
      <c r="I252" s="212"/>
      <c r="J252" s="208"/>
      <c r="K252" s="208"/>
      <c r="L252" s="213"/>
      <c r="M252" s="214"/>
      <c r="N252" s="215"/>
      <c r="O252" s="215"/>
      <c r="P252" s="215"/>
      <c r="Q252" s="215"/>
      <c r="R252" s="215"/>
      <c r="S252" s="215"/>
      <c r="T252" s="216"/>
      <c r="AT252" s="217" t="s">
        <v>222</v>
      </c>
      <c r="AU252" s="217" t="s">
        <v>87</v>
      </c>
      <c r="AV252" s="14" t="s">
        <v>87</v>
      </c>
      <c r="AW252" s="14" t="s">
        <v>36</v>
      </c>
      <c r="AX252" s="14" t="s">
        <v>77</v>
      </c>
      <c r="AY252" s="217" t="s">
        <v>211</v>
      </c>
    </row>
    <row r="253" spans="1:65" s="13" customFormat="1">
      <c r="B253" s="196"/>
      <c r="C253" s="197"/>
      <c r="D253" s="198" t="s">
        <v>222</v>
      </c>
      <c r="E253" s="199" t="s">
        <v>19</v>
      </c>
      <c r="F253" s="200" t="s">
        <v>309</v>
      </c>
      <c r="G253" s="197"/>
      <c r="H253" s="199" t="s">
        <v>19</v>
      </c>
      <c r="I253" s="201"/>
      <c r="J253" s="197"/>
      <c r="K253" s="197"/>
      <c r="L253" s="202"/>
      <c r="M253" s="203"/>
      <c r="N253" s="204"/>
      <c r="O253" s="204"/>
      <c r="P253" s="204"/>
      <c r="Q253" s="204"/>
      <c r="R253" s="204"/>
      <c r="S253" s="204"/>
      <c r="T253" s="205"/>
      <c r="AT253" s="206" t="s">
        <v>222</v>
      </c>
      <c r="AU253" s="206" t="s">
        <v>87</v>
      </c>
      <c r="AV253" s="13" t="s">
        <v>85</v>
      </c>
      <c r="AW253" s="13" t="s">
        <v>36</v>
      </c>
      <c r="AX253" s="13" t="s">
        <v>77</v>
      </c>
      <c r="AY253" s="206" t="s">
        <v>211</v>
      </c>
    </row>
    <row r="254" spans="1:65" s="14" customFormat="1">
      <c r="B254" s="207"/>
      <c r="C254" s="208"/>
      <c r="D254" s="198" t="s">
        <v>222</v>
      </c>
      <c r="E254" s="209" t="s">
        <v>19</v>
      </c>
      <c r="F254" s="210" t="s">
        <v>310</v>
      </c>
      <c r="G254" s="208"/>
      <c r="H254" s="211">
        <v>48</v>
      </c>
      <c r="I254" s="212"/>
      <c r="J254" s="208"/>
      <c r="K254" s="208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222</v>
      </c>
      <c r="AU254" s="217" t="s">
        <v>87</v>
      </c>
      <c r="AV254" s="14" t="s">
        <v>87</v>
      </c>
      <c r="AW254" s="14" t="s">
        <v>36</v>
      </c>
      <c r="AX254" s="14" t="s">
        <v>77</v>
      </c>
      <c r="AY254" s="217" t="s">
        <v>211</v>
      </c>
    </row>
    <row r="255" spans="1:65" s="13" customFormat="1">
      <c r="B255" s="196"/>
      <c r="C255" s="197"/>
      <c r="D255" s="198" t="s">
        <v>222</v>
      </c>
      <c r="E255" s="199" t="s">
        <v>19</v>
      </c>
      <c r="F255" s="200" t="s">
        <v>311</v>
      </c>
      <c r="G255" s="197"/>
      <c r="H255" s="199" t="s">
        <v>19</v>
      </c>
      <c r="I255" s="201"/>
      <c r="J255" s="197"/>
      <c r="K255" s="197"/>
      <c r="L255" s="202"/>
      <c r="M255" s="203"/>
      <c r="N255" s="204"/>
      <c r="O255" s="204"/>
      <c r="P255" s="204"/>
      <c r="Q255" s="204"/>
      <c r="R255" s="204"/>
      <c r="S255" s="204"/>
      <c r="T255" s="205"/>
      <c r="AT255" s="206" t="s">
        <v>222</v>
      </c>
      <c r="AU255" s="206" t="s">
        <v>87</v>
      </c>
      <c r="AV255" s="13" t="s">
        <v>85</v>
      </c>
      <c r="AW255" s="13" t="s">
        <v>36</v>
      </c>
      <c r="AX255" s="13" t="s">
        <v>77</v>
      </c>
      <c r="AY255" s="206" t="s">
        <v>211</v>
      </c>
    </row>
    <row r="256" spans="1:65" s="14" customFormat="1">
      <c r="B256" s="207"/>
      <c r="C256" s="208"/>
      <c r="D256" s="198" t="s">
        <v>222</v>
      </c>
      <c r="E256" s="209" t="s">
        <v>19</v>
      </c>
      <c r="F256" s="210" t="s">
        <v>312</v>
      </c>
      <c r="G256" s="208"/>
      <c r="H256" s="211">
        <v>1</v>
      </c>
      <c r="I256" s="212"/>
      <c r="J256" s="208"/>
      <c r="K256" s="208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222</v>
      </c>
      <c r="AU256" s="217" t="s">
        <v>87</v>
      </c>
      <c r="AV256" s="14" t="s">
        <v>87</v>
      </c>
      <c r="AW256" s="14" t="s">
        <v>36</v>
      </c>
      <c r="AX256" s="14" t="s">
        <v>77</v>
      </c>
      <c r="AY256" s="217" t="s">
        <v>211</v>
      </c>
    </row>
    <row r="257" spans="1:65" s="14" customFormat="1">
      <c r="B257" s="207"/>
      <c r="C257" s="208"/>
      <c r="D257" s="198" t="s">
        <v>222</v>
      </c>
      <c r="E257" s="209" t="s">
        <v>19</v>
      </c>
      <c r="F257" s="210" t="s">
        <v>334</v>
      </c>
      <c r="G257" s="208"/>
      <c r="H257" s="211">
        <v>58.5</v>
      </c>
      <c r="I257" s="212"/>
      <c r="J257" s="208"/>
      <c r="K257" s="208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222</v>
      </c>
      <c r="AU257" s="217" t="s">
        <v>87</v>
      </c>
      <c r="AV257" s="14" t="s">
        <v>87</v>
      </c>
      <c r="AW257" s="14" t="s">
        <v>36</v>
      </c>
      <c r="AX257" s="14" t="s">
        <v>77</v>
      </c>
      <c r="AY257" s="217" t="s">
        <v>211</v>
      </c>
    </row>
    <row r="258" spans="1:65" s="13" customFormat="1">
      <c r="B258" s="196"/>
      <c r="C258" s="197"/>
      <c r="D258" s="198" t="s">
        <v>222</v>
      </c>
      <c r="E258" s="199" t="s">
        <v>19</v>
      </c>
      <c r="F258" s="200" t="s">
        <v>300</v>
      </c>
      <c r="G258" s="197"/>
      <c r="H258" s="199" t="s">
        <v>19</v>
      </c>
      <c r="I258" s="201"/>
      <c r="J258" s="197"/>
      <c r="K258" s="197"/>
      <c r="L258" s="202"/>
      <c r="M258" s="203"/>
      <c r="N258" s="204"/>
      <c r="O258" s="204"/>
      <c r="P258" s="204"/>
      <c r="Q258" s="204"/>
      <c r="R258" s="204"/>
      <c r="S258" s="204"/>
      <c r="T258" s="205"/>
      <c r="AT258" s="206" t="s">
        <v>222</v>
      </c>
      <c r="AU258" s="206" t="s">
        <v>87</v>
      </c>
      <c r="AV258" s="13" t="s">
        <v>85</v>
      </c>
      <c r="AW258" s="13" t="s">
        <v>36</v>
      </c>
      <c r="AX258" s="13" t="s">
        <v>77</v>
      </c>
      <c r="AY258" s="206" t="s">
        <v>211</v>
      </c>
    </row>
    <row r="259" spans="1:65" s="14" customFormat="1">
      <c r="B259" s="207"/>
      <c r="C259" s="208"/>
      <c r="D259" s="198" t="s">
        <v>222</v>
      </c>
      <c r="E259" s="209" t="s">
        <v>19</v>
      </c>
      <c r="F259" s="210" t="s">
        <v>314</v>
      </c>
      <c r="G259" s="208"/>
      <c r="H259" s="211">
        <v>6.4370000000000003</v>
      </c>
      <c r="I259" s="212"/>
      <c r="J259" s="208"/>
      <c r="K259" s="208"/>
      <c r="L259" s="213"/>
      <c r="M259" s="214"/>
      <c r="N259" s="215"/>
      <c r="O259" s="215"/>
      <c r="P259" s="215"/>
      <c r="Q259" s="215"/>
      <c r="R259" s="215"/>
      <c r="S259" s="215"/>
      <c r="T259" s="216"/>
      <c r="AT259" s="217" t="s">
        <v>222</v>
      </c>
      <c r="AU259" s="217" t="s">
        <v>87</v>
      </c>
      <c r="AV259" s="14" t="s">
        <v>87</v>
      </c>
      <c r="AW259" s="14" t="s">
        <v>36</v>
      </c>
      <c r="AX259" s="14" t="s">
        <v>77</v>
      </c>
      <c r="AY259" s="217" t="s">
        <v>211</v>
      </c>
    </row>
    <row r="260" spans="1:65" s="14" customFormat="1">
      <c r="B260" s="207"/>
      <c r="C260" s="208"/>
      <c r="D260" s="198" t="s">
        <v>222</v>
      </c>
      <c r="E260" s="209" t="s">
        <v>19</v>
      </c>
      <c r="F260" s="210" t="s">
        <v>335</v>
      </c>
      <c r="G260" s="208"/>
      <c r="H260" s="211">
        <v>60</v>
      </c>
      <c r="I260" s="212"/>
      <c r="J260" s="208"/>
      <c r="K260" s="208"/>
      <c r="L260" s="213"/>
      <c r="M260" s="214"/>
      <c r="N260" s="215"/>
      <c r="O260" s="215"/>
      <c r="P260" s="215"/>
      <c r="Q260" s="215"/>
      <c r="R260" s="215"/>
      <c r="S260" s="215"/>
      <c r="T260" s="216"/>
      <c r="AT260" s="217" t="s">
        <v>222</v>
      </c>
      <c r="AU260" s="217" t="s">
        <v>87</v>
      </c>
      <c r="AV260" s="14" t="s">
        <v>87</v>
      </c>
      <c r="AW260" s="14" t="s">
        <v>36</v>
      </c>
      <c r="AX260" s="14" t="s">
        <v>77</v>
      </c>
      <c r="AY260" s="217" t="s">
        <v>211</v>
      </c>
    </row>
    <row r="261" spans="1:65" s="15" customFormat="1">
      <c r="B261" s="218"/>
      <c r="C261" s="219"/>
      <c r="D261" s="198" t="s">
        <v>222</v>
      </c>
      <c r="E261" s="220" t="s">
        <v>19</v>
      </c>
      <c r="F261" s="221" t="s">
        <v>227</v>
      </c>
      <c r="G261" s="219"/>
      <c r="H261" s="222">
        <v>386.43700000000001</v>
      </c>
      <c r="I261" s="223"/>
      <c r="J261" s="219"/>
      <c r="K261" s="219"/>
      <c r="L261" s="224"/>
      <c r="M261" s="225"/>
      <c r="N261" s="226"/>
      <c r="O261" s="226"/>
      <c r="P261" s="226"/>
      <c r="Q261" s="226"/>
      <c r="R261" s="226"/>
      <c r="S261" s="226"/>
      <c r="T261" s="227"/>
      <c r="AT261" s="228" t="s">
        <v>222</v>
      </c>
      <c r="AU261" s="228" t="s">
        <v>87</v>
      </c>
      <c r="AV261" s="15" t="s">
        <v>218</v>
      </c>
      <c r="AW261" s="15" t="s">
        <v>36</v>
      </c>
      <c r="AX261" s="15" t="s">
        <v>85</v>
      </c>
      <c r="AY261" s="228" t="s">
        <v>211</v>
      </c>
    </row>
    <row r="262" spans="1:65" s="2" customFormat="1" ht="24.2" customHeight="1">
      <c r="A262" s="38"/>
      <c r="B262" s="39"/>
      <c r="C262" s="178" t="s">
        <v>336</v>
      </c>
      <c r="D262" s="178" t="s">
        <v>214</v>
      </c>
      <c r="E262" s="179" t="s">
        <v>337</v>
      </c>
      <c r="F262" s="180" t="s">
        <v>338</v>
      </c>
      <c r="G262" s="181" t="s">
        <v>96</v>
      </c>
      <c r="H262" s="182">
        <v>24.25</v>
      </c>
      <c r="I262" s="183"/>
      <c r="J262" s="184">
        <f>ROUND(I262*H262,2)</f>
        <v>0</v>
      </c>
      <c r="K262" s="180" t="s">
        <v>217</v>
      </c>
      <c r="L262" s="43"/>
      <c r="M262" s="185" t="s">
        <v>19</v>
      </c>
      <c r="N262" s="186" t="s">
        <v>48</v>
      </c>
      <c r="O262" s="68"/>
      <c r="P262" s="187">
        <f>O262*H262</f>
        <v>0</v>
      </c>
      <c r="Q262" s="187">
        <v>4.0499999999999998E-3</v>
      </c>
      <c r="R262" s="187">
        <f>Q262*H262</f>
        <v>9.8212499999999994E-2</v>
      </c>
      <c r="S262" s="187">
        <v>0</v>
      </c>
      <c r="T262" s="18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89" t="s">
        <v>218</v>
      </c>
      <c r="AT262" s="189" t="s">
        <v>214</v>
      </c>
      <c r="AU262" s="189" t="s">
        <v>87</v>
      </c>
      <c r="AY262" s="21" t="s">
        <v>211</v>
      </c>
      <c r="BE262" s="190">
        <f>IF(N262="základní",J262,0)</f>
        <v>0</v>
      </c>
      <c r="BF262" s="190">
        <f>IF(N262="snížená",J262,0)</f>
        <v>0</v>
      </c>
      <c r="BG262" s="190">
        <f>IF(N262="zákl. přenesená",J262,0)</f>
        <v>0</v>
      </c>
      <c r="BH262" s="190">
        <f>IF(N262="sníž. přenesená",J262,0)</f>
        <v>0</v>
      </c>
      <c r="BI262" s="190">
        <f>IF(N262="nulová",J262,0)</f>
        <v>0</v>
      </c>
      <c r="BJ262" s="21" t="s">
        <v>85</v>
      </c>
      <c r="BK262" s="190">
        <f>ROUND(I262*H262,2)</f>
        <v>0</v>
      </c>
      <c r="BL262" s="21" t="s">
        <v>218</v>
      </c>
      <c r="BM262" s="189" t="s">
        <v>339</v>
      </c>
    </row>
    <row r="263" spans="1:65" s="2" customFormat="1">
      <c r="A263" s="38"/>
      <c r="B263" s="39"/>
      <c r="C263" s="40"/>
      <c r="D263" s="191" t="s">
        <v>220</v>
      </c>
      <c r="E263" s="40"/>
      <c r="F263" s="192" t="s">
        <v>340</v>
      </c>
      <c r="G263" s="40"/>
      <c r="H263" s="40"/>
      <c r="I263" s="193"/>
      <c r="J263" s="40"/>
      <c r="K263" s="40"/>
      <c r="L263" s="43"/>
      <c r="M263" s="194"/>
      <c r="N263" s="195"/>
      <c r="O263" s="68"/>
      <c r="P263" s="68"/>
      <c r="Q263" s="68"/>
      <c r="R263" s="68"/>
      <c r="S263" s="68"/>
      <c r="T263" s="69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21" t="s">
        <v>220</v>
      </c>
      <c r="AU263" s="21" t="s">
        <v>87</v>
      </c>
    </row>
    <row r="264" spans="1:65" s="13" customFormat="1">
      <c r="B264" s="196"/>
      <c r="C264" s="197"/>
      <c r="D264" s="198" t="s">
        <v>222</v>
      </c>
      <c r="E264" s="199" t="s">
        <v>19</v>
      </c>
      <c r="F264" s="200" t="s">
        <v>223</v>
      </c>
      <c r="G264" s="197"/>
      <c r="H264" s="199" t="s">
        <v>19</v>
      </c>
      <c r="I264" s="201"/>
      <c r="J264" s="197"/>
      <c r="K264" s="197"/>
      <c r="L264" s="202"/>
      <c r="M264" s="203"/>
      <c r="N264" s="204"/>
      <c r="O264" s="204"/>
      <c r="P264" s="204"/>
      <c r="Q264" s="204"/>
      <c r="R264" s="204"/>
      <c r="S264" s="204"/>
      <c r="T264" s="205"/>
      <c r="AT264" s="206" t="s">
        <v>222</v>
      </c>
      <c r="AU264" s="206" t="s">
        <v>87</v>
      </c>
      <c r="AV264" s="13" t="s">
        <v>85</v>
      </c>
      <c r="AW264" s="13" t="s">
        <v>36</v>
      </c>
      <c r="AX264" s="13" t="s">
        <v>77</v>
      </c>
      <c r="AY264" s="206" t="s">
        <v>211</v>
      </c>
    </row>
    <row r="265" spans="1:65" s="13" customFormat="1">
      <c r="B265" s="196"/>
      <c r="C265" s="197"/>
      <c r="D265" s="198" t="s">
        <v>222</v>
      </c>
      <c r="E265" s="199" t="s">
        <v>19</v>
      </c>
      <c r="F265" s="200" t="s">
        <v>341</v>
      </c>
      <c r="G265" s="197"/>
      <c r="H265" s="199" t="s">
        <v>19</v>
      </c>
      <c r="I265" s="201"/>
      <c r="J265" s="197"/>
      <c r="K265" s="197"/>
      <c r="L265" s="202"/>
      <c r="M265" s="203"/>
      <c r="N265" s="204"/>
      <c r="O265" s="204"/>
      <c r="P265" s="204"/>
      <c r="Q265" s="204"/>
      <c r="R265" s="204"/>
      <c r="S265" s="204"/>
      <c r="T265" s="205"/>
      <c r="AT265" s="206" t="s">
        <v>222</v>
      </c>
      <c r="AU265" s="206" t="s">
        <v>87</v>
      </c>
      <c r="AV265" s="13" t="s">
        <v>85</v>
      </c>
      <c r="AW265" s="13" t="s">
        <v>36</v>
      </c>
      <c r="AX265" s="13" t="s">
        <v>77</v>
      </c>
      <c r="AY265" s="206" t="s">
        <v>211</v>
      </c>
    </row>
    <row r="266" spans="1:65" s="13" customFormat="1">
      <c r="B266" s="196"/>
      <c r="C266" s="197"/>
      <c r="D266" s="198" t="s">
        <v>222</v>
      </c>
      <c r="E266" s="199" t="s">
        <v>19</v>
      </c>
      <c r="F266" s="200" t="s">
        <v>342</v>
      </c>
      <c r="G266" s="197"/>
      <c r="H266" s="199" t="s">
        <v>19</v>
      </c>
      <c r="I266" s="201"/>
      <c r="J266" s="197"/>
      <c r="K266" s="197"/>
      <c r="L266" s="202"/>
      <c r="M266" s="203"/>
      <c r="N266" s="204"/>
      <c r="O266" s="204"/>
      <c r="P266" s="204"/>
      <c r="Q266" s="204"/>
      <c r="R266" s="204"/>
      <c r="S266" s="204"/>
      <c r="T266" s="205"/>
      <c r="AT266" s="206" t="s">
        <v>222</v>
      </c>
      <c r="AU266" s="206" t="s">
        <v>87</v>
      </c>
      <c r="AV266" s="13" t="s">
        <v>85</v>
      </c>
      <c r="AW266" s="13" t="s">
        <v>36</v>
      </c>
      <c r="AX266" s="13" t="s">
        <v>77</v>
      </c>
      <c r="AY266" s="206" t="s">
        <v>211</v>
      </c>
    </row>
    <row r="267" spans="1:65" s="13" customFormat="1">
      <c r="B267" s="196"/>
      <c r="C267" s="197"/>
      <c r="D267" s="198" t="s">
        <v>222</v>
      </c>
      <c r="E267" s="199" t="s">
        <v>19</v>
      </c>
      <c r="F267" s="200" t="s">
        <v>311</v>
      </c>
      <c r="G267" s="197"/>
      <c r="H267" s="199" t="s">
        <v>19</v>
      </c>
      <c r="I267" s="201"/>
      <c r="J267" s="197"/>
      <c r="K267" s="197"/>
      <c r="L267" s="202"/>
      <c r="M267" s="203"/>
      <c r="N267" s="204"/>
      <c r="O267" s="204"/>
      <c r="P267" s="204"/>
      <c r="Q267" s="204"/>
      <c r="R267" s="204"/>
      <c r="S267" s="204"/>
      <c r="T267" s="205"/>
      <c r="AT267" s="206" t="s">
        <v>222</v>
      </c>
      <c r="AU267" s="206" t="s">
        <v>87</v>
      </c>
      <c r="AV267" s="13" t="s">
        <v>85</v>
      </c>
      <c r="AW267" s="13" t="s">
        <v>36</v>
      </c>
      <c r="AX267" s="13" t="s">
        <v>77</v>
      </c>
      <c r="AY267" s="206" t="s">
        <v>211</v>
      </c>
    </row>
    <row r="268" spans="1:65" s="13" customFormat="1">
      <c r="B268" s="196"/>
      <c r="C268" s="197"/>
      <c r="D268" s="198" t="s">
        <v>222</v>
      </c>
      <c r="E268" s="199" t="s">
        <v>19</v>
      </c>
      <c r="F268" s="200" t="s">
        <v>343</v>
      </c>
      <c r="G268" s="197"/>
      <c r="H268" s="199" t="s">
        <v>19</v>
      </c>
      <c r="I268" s="201"/>
      <c r="J268" s="197"/>
      <c r="K268" s="197"/>
      <c r="L268" s="202"/>
      <c r="M268" s="203"/>
      <c r="N268" s="204"/>
      <c r="O268" s="204"/>
      <c r="P268" s="204"/>
      <c r="Q268" s="204"/>
      <c r="R268" s="204"/>
      <c r="S268" s="204"/>
      <c r="T268" s="205"/>
      <c r="AT268" s="206" t="s">
        <v>222</v>
      </c>
      <c r="AU268" s="206" t="s">
        <v>87</v>
      </c>
      <c r="AV268" s="13" t="s">
        <v>85</v>
      </c>
      <c r="AW268" s="13" t="s">
        <v>36</v>
      </c>
      <c r="AX268" s="13" t="s">
        <v>77</v>
      </c>
      <c r="AY268" s="206" t="s">
        <v>211</v>
      </c>
    </row>
    <row r="269" spans="1:65" s="14" customFormat="1">
      <c r="B269" s="207"/>
      <c r="C269" s="208"/>
      <c r="D269" s="198" t="s">
        <v>222</v>
      </c>
      <c r="E269" s="209" t="s">
        <v>19</v>
      </c>
      <c r="F269" s="210" t="s">
        <v>344</v>
      </c>
      <c r="G269" s="208"/>
      <c r="H269" s="211">
        <v>17.5</v>
      </c>
      <c r="I269" s="212"/>
      <c r="J269" s="208"/>
      <c r="K269" s="208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222</v>
      </c>
      <c r="AU269" s="217" t="s">
        <v>87</v>
      </c>
      <c r="AV269" s="14" t="s">
        <v>87</v>
      </c>
      <c r="AW269" s="14" t="s">
        <v>36</v>
      </c>
      <c r="AX269" s="14" t="s">
        <v>77</v>
      </c>
      <c r="AY269" s="217" t="s">
        <v>211</v>
      </c>
    </row>
    <row r="270" spans="1:65" s="14" customFormat="1">
      <c r="B270" s="207"/>
      <c r="C270" s="208"/>
      <c r="D270" s="198" t="s">
        <v>222</v>
      </c>
      <c r="E270" s="209" t="s">
        <v>19</v>
      </c>
      <c r="F270" s="210" t="s">
        <v>345</v>
      </c>
      <c r="G270" s="208"/>
      <c r="H270" s="211">
        <v>6.75</v>
      </c>
      <c r="I270" s="212"/>
      <c r="J270" s="208"/>
      <c r="K270" s="208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222</v>
      </c>
      <c r="AU270" s="217" t="s">
        <v>87</v>
      </c>
      <c r="AV270" s="14" t="s">
        <v>87</v>
      </c>
      <c r="AW270" s="14" t="s">
        <v>36</v>
      </c>
      <c r="AX270" s="14" t="s">
        <v>77</v>
      </c>
      <c r="AY270" s="217" t="s">
        <v>211</v>
      </c>
    </row>
    <row r="271" spans="1:65" s="15" customFormat="1">
      <c r="B271" s="218"/>
      <c r="C271" s="219"/>
      <c r="D271" s="198" t="s">
        <v>222</v>
      </c>
      <c r="E271" s="220" t="s">
        <v>19</v>
      </c>
      <c r="F271" s="221" t="s">
        <v>227</v>
      </c>
      <c r="G271" s="219"/>
      <c r="H271" s="222">
        <v>24.25</v>
      </c>
      <c r="I271" s="223"/>
      <c r="J271" s="219"/>
      <c r="K271" s="219"/>
      <c r="L271" s="224"/>
      <c r="M271" s="225"/>
      <c r="N271" s="226"/>
      <c r="O271" s="226"/>
      <c r="P271" s="226"/>
      <c r="Q271" s="226"/>
      <c r="R271" s="226"/>
      <c r="S271" s="226"/>
      <c r="T271" s="227"/>
      <c r="AT271" s="228" t="s">
        <v>222</v>
      </c>
      <c r="AU271" s="228" t="s">
        <v>87</v>
      </c>
      <c r="AV271" s="15" t="s">
        <v>218</v>
      </c>
      <c r="AW271" s="15" t="s">
        <v>36</v>
      </c>
      <c r="AX271" s="15" t="s">
        <v>85</v>
      </c>
      <c r="AY271" s="228" t="s">
        <v>211</v>
      </c>
    </row>
    <row r="272" spans="1:65" s="2" customFormat="1" ht="33" customHeight="1">
      <c r="A272" s="38"/>
      <c r="B272" s="39"/>
      <c r="C272" s="178" t="s">
        <v>346</v>
      </c>
      <c r="D272" s="178" t="s">
        <v>214</v>
      </c>
      <c r="E272" s="179" t="s">
        <v>347</v>
      </c>
      <c r="F272" s="180" t="s">
        <v>348</v>
      </c>
      <c r="G272" s="181" t="s">
        <v>96</v>
      </c>
      <c r="H272" s="182">
        <v>731.9</v>
      </c>
      <c r="I272" s="183"/>
      <c r="J272" s="184">
        <f>ROUND(I272*H272,2)</f>
        <v>0</v>
      </c>
      <c r="K272" s="180" t="s">
        <v>19</v>
      </c>
      <c r="L272" s="43"/>
      <c r="M272" s="185" t="s">
        <v>19</v>
      </c>
      <c r="N272" s="186" t="s">
        <v>48</v>
      </c>
      <c r="O272" s="68"/>
      <c r="P272" s="187">
        <f>O272*H272</f>
        <v>0</v>
      </c>
      <c r="Q272" s="187">
        <v>1.67E-2</v>
      </c>
      <c r="R272" s="187">
        <f>Q272*H272</f>
        <v>12.222729999999999</v>
      </c>
      <c r="S272" s="187">
        <v>0</v>
      </c>
      <c r="T272" s="18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89" t="s">
        <v>218</v>
      </c>
      <c r="AT272" s="189" t="s">
        <v>214</v>
      </c>
      <c r="AU272" s="189" t="s">
        <v>87</v>
      </c>
      <c r="AY272" s="21" t="s">
        <v>211</v>
      </c>
      <c r="BE272" s="190">
        <f>IF(N272="základní",J272,0)</f>
        <v>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21" t="s">
        <v>85</v>
      </c>
      <c r="BK272" s="190">
        <f>ROUND(I272*H272,2)</f>
        <v>0</v>
      </c>
      <c r="BL272" s="21" t="s">
        <v>218</v>
      </c>
      <c r="BM272" s="189" t="s">
        <v>349</v>
      </c>
    </row>
    <row r="273" spans="1:65" s="14" customFormat="1">
      <c r="B273" s="207"/>
      <c r="C273" s="208"/>
      <c r="D273" s="198" t="s">
        <v>222</v>
      </c>
      <c r="E273" s="209" t="s">
        <v>19</v>
      </c>
      <c r="F273" s="210" t="s">
        <v>135</v>
      </c>
      <c r="G273" s="208"/>
      <c r="H273" s="211">
        <v>570.35</v>
      </c>
      <c r="I273" s="212"/>
      <c r="J273" s="208"/>
      <c r="K273" s="208"/>
      <c r="L273" s="213"/>
      <c r="M273" s="214"/>
      <c r="N273" s="215"/>
      <c r="O273" s="215"/>
      <c r="P273" s="215"/>
      <c r="Q273" s="215"/>
      <c r="R273" s="215"/>
      <c r="S273" s="215"/>
      <c r="T273" s="216"/>
      <c r="AT273" s="217" t="s">
        <v>222</v>
      </c>
      <c r="AU273" s="217" t="s">
        <v>87</v>
      </c>
      <c r="AV273" s="14" t="s">
        <v>87</v>
      </c>
      <c r="AW273" s="14" t="s">
        <v>36</v>
      </c>
      <c r="AX273" s="14" t="s">
        <v>77</v>
      </c>
      <c r="AY273" s="217" t="s">
        <v>211</v>
      </c>
    </row>
    <row r="274" spans="1:65" s="14" customFormat="1">
      <c r="B274" s="207"/>
      <c r="C274" s="208"/>
      <c r="D274" s="198" t="s">
        <v>222</v>
      </c>
      <c r="E274" s="209" t="s">
        <v>19</v>
      </c>
      <c r="F274" s="210" t="s">
        <v>138</v>
      </c>
      <c r="G274" s="208"/>
      <c r="H274" s="211">
        <v>161.55000000000001</v>
      </c>
      <c r="I274" s="212"/>
      <c r="J274" s="208"/>
      <c r="K274" s="208"/>
      <c r="L274" s="213"/>
      <c r="M274" s="214"/>
      <c r="N274" s="215"/>
      <c r="O274" s="215"/>
      <c r="P274" s="215"/>
      <c r="Q274" s="215"/>
      <c r="R274" s="215"/>
      <c r="S274" s="215"/>
      <c r="T274" s="216"/>
      <c r="AT274" s="217" t="s">
        <v>222</v>
      </c>
      <c r="AU274" s="217" t="s">
        <v>87</v>
      </c>
      <c r="AV274" s="14" t="s">
        <v>87</v>
      </c>
      <c r="AW274" s="14" t="s">
        <v>36</v>
      </c>
      <c r="AX274" s="14" t="s">
        <v>77</v>
      </c>
      <c r="AY274" s="217" t="s">
        <v>211</v>
      </c>
    </row>
    <row r="275" spans="1:65" s="15" customFormat="1">
      <c r="B275" s="218"/>
      <c r="C275" s="219"/>
      <c r="D275" s="198" t="s">
        <v>222</v>
      </c>
      <c r="E275" s="220" t="s">
        <v>19</v>
      </c>
      <c r="F275" s="221" t="s">
        <v>227</v>
      </c>
      <c r="G275" s="219"/>
      <c r="H275" s="222">
        <v>731.9</v>
      </c>
      <c r="I275" s="223"/>
      <c r="J275" s="219"/>
      <c r="K275" s="219"/>
      <c r="L275" s="224"/>
      <c r="M275" s="225"/>
      <c r="N275" s="226"/>
      <c r="O275" s="226"/>
      <c r="P275" s="226"/>
      <c r="Q275" s="226"/>
      <c r="R275" s="226"/>
      <c r="S275" s="226"/>
      <c r="T275" s="227"/>
      <c r="AT275" s="228" t="s">
        <v>222</v>
      </c>
      <c r="AU275" s="228" t="s">
        <v>87</v>
      </c>
      <c r="AV275" s="15" t="s">
        <v>218</v>
      </c>
      <c r="AW275" s="15" t="s">
        <v>36</v>
      </c>
      <c r="AX275" s="15" t="s">
        <v>85</v>
      </c>
      <c r="AY275" s="228" t="s">
        <v>211</v>
      </c>
    </row>
    <row r="276" spans="1:65" s="2" customFormat="1" ht="62.65" customHeight="1">
      <c r="A276" s="38"/>
      <c r="B276" s="39"/>
      <c r="C276" s="178" t="s">
        <v>7</v>
      </c>
      <c r="D276" s="178" t="s">
        <v>214</v>
      </c>
      <c r="E276" s="179" t="s">
        <v>350</v>
      </c>
      <c r="F276" s="180" t="s">
        <v>351</v>
      </c>
      <c r="G276" s="181" t="s">
        <v>96</v>
      </c>
      <c r="H276" s="182">
        <v>5.6</v>
      </c>
      <c r="I276" s="183"/>
      <c r="J276" s="184">
        <f>ROUND(I276*H276,2)</f>
        <v>0</v>
      </c>
      <c r="K276" s="180" t="s">
        <v>19</v>
      </c>
      <c r="L276" s="43"/>
      <c r="M276" s="185" t="s">
        <v>19</v>
      </c>
      <c r="N276" s="186" t="s">
        <v>48</v>
      </c>
      <c r="O276" s="68"/>
      <c r="P276" s="187">
        <f>O276*H276</f>
        <v>0</v>
      </c>
      <c r="Q276" s="187">
        <v>2.1000000000000001E-2</v>
      </c>
      <c r="R276" s="187">
        <f>Q276*H276</f>
        <v>0.1176</v>
      </c>
      <c r="S276" s="187">
        <v>0</v>
      </c>
      <c r="T276" s="18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89" t="s">
        <v>218</v>
      </c>
      <c r="AT276" s="189" t="s">
        <v>214</v>
      </c>
      <c r="AU276" s="189" t="s">
        <v>87</v>
      </c>
      <c r="AY276" s="21" t="s">
        <v>211</v>
      </c>
      <c r="BE276" s="190">
        <f>IF(N276="základní",J276,0)</f>
        <v>0</v>
      </c>
      <c r="BF276" s="190">
        <f>IF(N276="snížená",J276,0)</f>
        <v>0</v>
      </c>
      <c r="BG276" s="190">
        <f>IF(N276="zákl. přenesená",J276,0)</f>
        <v>0</v>
      </c>
      <c r="BH276" s="190">
        <f>IF(N276="sníž. přenesená",J276,0)</f>
        <v>0</v>
      </c>
      <c r="BI276" s="190">
        <f>IF(N276="nulová",J276,0)</f>
        <v>0</v>
      </c>
      <c r="BJ276" s="21" t="s">
        <v>85</v>
      </c>
      <c r="BK276" s="190">
        <f>ROUND(I276*H276,2)</f>
        <v>0</v>
      </c>
      <c r="BL276" s="21" t="s">
        <v>218</v>
      </c>
      <c r="BM276" s="189" t="s">
        <v>352</v>
      </c>
    </row>
    <row r="277" spans="1:65" s="13" customFormat="1">
      <c r="B277" s="196"/>
      <c r="C277" s="197"/>
      <c r="D277" s="198" t="s">
        <v>222</v>
      </c>
      <c r="E277" s="199" t="s">
        <v>19</v>
      </c>
      <c r="F277" s="200" t="s">
        <v>223</v>
      </c>
      <c r="G277" s="197"/>
      <c r="H277" s="199" t="s">
        <v>19</v>
      </c>
      <c r="I277" s="201"/>
      <c r="J277" s="197"/>
      <c r="K277" s="197"/>
      <c r="L277" s="202"/>
      <c r="M277" s="203"/>
      <c r="N277" s="204"/>
      <c r="O277" s="204"/>
      <c r="P277" s="204"/>
      <c r="Q277" s="204"/>
      <c r="R277" s="204"/>
      <c r="S277" s="204"/>
      <c r="T277" s="205"/>
      <c r="AT277" s="206" t="s">
        <v>222</v>
      </c>
      <c r="AU277" s="206" t="s">
        <v>87</v>
      </c>
      <c r="AV277" s="13" t="s">
        <v>85</v>
      </c>
      <c r="AW277" s="13" t="s">
        <v>36</v>
      </c>
      <c r="AX277" s="13" t="s">
        <v>77</v>
      </c>
      <c r="AY277" s="206" t="s">
        <v>211</v>
      </c>
    </row>
    <row r="278" spans="1:65" s="13" customFormat="1">
      <c r="B278" s="196"/>
      <c r="C278" s="197"/>
      <c r="D278" s="198" t="s">
        <v>222</v>
      </c>
      <c r="E278" s="199" t="s">
        <v>19</v>
      </c>
      <c r="F278" s="200" t="s">
        <v>353</v>
      </c>
      <c r="G278" s="197"/>
      <c r="H278" s="199" t="s">
        <v>19</v>
      </c>
      <c r="I278" s="201"/>
      <c r="J278" s="197"/>
      <c r="K278" s="197"/>
      <c r="L278" s="202"/>
      <c r="M278" s="203"/>
      <c r="N278" s="204"/>
      <c r="O278" s="204"/>
      <c r="P278" s="204"/>
      <c r="Q278" s="204"/>
      <c r="R278" s="204"/>
      <c r="S278" s="204"/>
      <c r="T278" s="205"/>
      <c r="AT278" s="206" t="s">
        <v>222</v>
      </c>
      <c r="AU278" s="206" t="s">
        <v>87</v>
      </c>
      <c r="AV278" s="13" t="s">
        <v>85</v>
      </c>
      <c r="AW278" s="13" t="s">
        <v>36</v>
      </c>
      <c r="AX278" s="13" t="s">
        <v>77</v>
      </c>
      <c r="AY278" s="206" t="s">
        <v>211</v>
      </c>
    </row>
    <row r="279" spans="1:65" s="13" customFormat="1">
      <c r="B279" s="196"/>
      <c r="C279" s="197"/>
      <c r="D279" s="198" t="s">
        <v>222</v>
      </c>
      <c r="E279" s="199" t="s">
        <v>19</v>
      </c>
      <c r="F279" s="200" t="s">
        <v>311</v>
      </c>
      <c r="G279" s="197"/>
      <c r="H279" s="199" t="s">
        <v>19</v>
      </c>
      <c r="I279" s="201"/>
      <c r="J279" s="197"/>
      <c r="K279" s="197"/>
      <c r="L279" s="202"/>
      <c r="M279" s="203"/>
      <c r="N279" s="204"/>
      <c r="O279" s="204"/>
      <c r="P279" s="204"/>
      <c r="Q279" s="204"/>
      <c r="R279" s="204"/>
      <c r="S279" s="204"/>
      <c r="T279" s="205"/>
      <c r="AT279" s="206" t="s">
        <v>222</v>
      </c>
      <c r="AU279" s="206" t="s">
        <v>87</v>
      </c>
      <c r="AV279" s="13" t="s">
        <v>85</v>
      </c>
      <c r="AW279" s="13" t="s">
        <v>36</v>
      </c>
      <c r="AX279" s="13" t="s">
        <v>77</v>
      </c>
      <c r="AY279" s="206" t="s">
        <v>211</v>
      </c>
    </row>
    <row r="280" spans="1:65" s="13" customFormat="1">
      <c r="B280" s="196"/>
      <c r="C280" s="197"/>
      <c r="D280" s="198" t="s">
        <v>222</v>
      </c>
      <c r="E280" s="199" t="s">
        <v>19</v>
      </c>
      <c r="F280" s="200" t="s">
        <v>147</v>
      </c>
      <c r="G280" s="197"/>
      <c r="H280" s="199" t="s">
        <v>19</v>
      </c>
      <c r="I280" s="201"/>
      <c r="J280" s="197"/>
      <c r="K280" s="197"/>
      <c r="L280" s="202"/>
      <c r="M280" s="203"/>
      <c r="N280" s="204"/>
      <c r="O280" s="204"/>
      <c r="P280" s="204"/>
      <c r="Q280" s="204"/>
      <c r="R280" s="204"/>
      <c r="S280" s="204"/>
      <c r="T280" s="205"/>
      <c r="AT280" s="206" t="s">
        <v>222</v>
      </c>
      <c r="AU280" s="206" t="s">
        <v>87</v>
      </c>
      <c r="AV280" s="13" t="s">
        <v>85</v>
      </c>
      <c r="AW280" s="13" t="s">
        <v>36</v>
      </c>
      <c r="AX280" s="13" t="s">
        <v>77</v>
      </c>
      <c r="AY280" s="206" t="s">
        <v>211</v>
      </c>
    </row>
    <row r="281" spans="1:65" s="14" customFormat="1">
      <c r="B281" s="207"/>
      <c r="C281" s="208"/>
      <c r="D281" s="198" t="s">
        <v>222</v>
      </c>
      <c r="E281" s="209" t="s">
        <v>19</v>
      </c>
      <c r="F281" s="210" t="s">
        <v>148</v>
      </c>
      <c r="G281" s="208"/>
      <c r="H281" s="211">
        <v>5.6</v>
      </c>
      <c r="I281" s="212"/>
      <c r="J281" s="208"/>
      <c r="K281" s="208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222</v>
      </c>
      <c r="AU281" s="217" t="s">
        <v>87</v>
      </c>
      <c r="AV281" s="14" t="s">
        <v>87</v>
      </c>
      <c r="AW281" s="14" t="s">
        <v>36</v>
      </c>
      <c r="AX281" s="14" t="s">
        <v>77</v>
      </c>
      <c r="AY281" s="217" t="s">
        <v>211</v>
      </c>
    </row>
    <row r="282" spans="1:65" s="16" customFormat="1">
      <c r="B282" s="229"/>
      <c r="C282" s="230"/>
      <c r="D282" s="198" t="s">
        <v>222</v>
      </c>
      <c r="E282" s="231" t="s">
        <v>146</v>
      </c>
      <c r="F282" s="232" t="s">
        <v>333</v>
      </c>
      <c r="G282" s="230"/>
      <c r="H282" s="233">
        <v>5.6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AT282" s="239" t="s">
        <v>222</v>
      </c>
      <c r="AU282" s="239" t="s">
        <v>87</v>
      </c>
      <c r="AV282" s="16" t="s">
        <v>233</v>
      </c>
      <c r="AW282" s="16" t="s">
        <v>36</v>
      </c>
      <c r="AX282" s="16" t="s">
        <v>77</v>
      </c>
      <c r="AY282" s="239" t="s">
        <v>211</v>
      </c>
    </row>
    <row r="283" spans="1:65" s="15" customFormat="1">
      <c r="B283" s="218"/>
      <c r="C283" s="219"/>
      <c r="D283" s="198" t="s">
        <v>222</v>
      </c>
      <c r="E283" s="220" t="s">
        <v>19</v>
      </c>
      <c r="F283" s="221" t="s">
        <v>227</v>
      </c>
      <c r="G283" s="219"/>
      <c r="H283" s="222">
        <v>5.6</v>
      </c>
      <c r="I283" s="223"/>
      <c r="J283" s="219"/>
      <c r="K283" s="219"/>
      <c r="L283" s="224"/>
      <c r="M283" s="225"/>
      <c r="N283" s="226"/>
      <c r="O283" s="226"/>
      <c r="P283" s="226"/>
      <c r="Q283" s="226"/>
      <c r="R283" s="226"/>
      <c r="S283" s="226"/>
      <c r="T283" s="227"/>
      <c r="AT283" s="228" t="s">
        <v>222</v>
      </c>
      <c r="AU283" s="228" t="s">
        <v>87</v>
      </c>
      <c r="AV283" s="15" t="s">
        <v>218</v>
      </c>
      <c r="AW283" s="15" t="s">
        <v>36</v>
      </c>
      <c r="AX283" s="15" t="s">
        <v>85</v>
      </c>
      <c r="AY283" s="228" t="s">
        <v>211</v>
      </c>
    </row>
    <row r="284" spans="1:65" s="2" customFormat="1" ht="24.2" customHeight="1">
      <c r="A284" s="38"/>
      <c r="B284" s="39"/>
      <c r="C284" s="178" t="s">
        <v>354</v>
      </c>
      <c r="D284" s="178" t="s">
        <v>214</v>
      </c>
      <c r="E284" s="179" t="s">
        <v>355</v>
      </c>
      <c r="F284" s="180" t="s">
        <v>356</v>
      </c>
      <c r="G284" s="181" t="s">
        <v>96</v>
      </c>
      <c r="H284" s="182">
        <v>24.25</v>
      </c>
      <c r="I284" s="183"/>
      <c r="J284" s="184">
        <f>ROUND(I284*H284,2)</f>
        <v>0</v>
      </c>
      <c r="K284" s="180" t="s">
        <v>19</v>
      </c>
      <c r="L284" s="43"/>
      <c r="M284" s="185" t="s">
        <v>19</v>
      </c>
      <c r="N284" s="186" t="s">
        <v>48</v>
      </c>
      <c r="O284" s="68"/>
      <c r="P284" s="187">
        <f>O284*H284</f>
        <v>0</v>
      </c>
      <c r="Q284" s="187">
        <v>1.6199999999999999E-2</v>
      </c>
      <c r="R284" s="187">
        <f>Q284*H284</f>
        <v>0.39284999999999998</v>
      </c>
      <c r="S284" s="187">
        <v>0</v>
      </c>
      <c r="T284" s="18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89" t="s">
        <v>218</v>
      </c>
      <c r="AT284" s="189" t="s">
        <v>214</v>
      </c>
      <c r="AU284" s="189" t="s">
        <v>87</v>
      </c>
      <c r="AY284" s="21" t="s">
        <v>211</v>
      </c>
      <c r="BE284" s="190">
        <f>IF(N284="základní",J284,0)</f>
        <v>0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21" t="s">
        <v>85</v>
      </c>
      <c r="BK284" s="190">
        <f>ROUND(I284*H284,2)</f>
        <v>0</v>
      </c>
      <c r="BL284" s="21" t="s">
        <v>218</v>
      </c>
      <c r="BM284" s="189" t="s">
        <v>357</v>
      </c>
    </row>
    <row r="285" spans="1:65" s="13" customFormat="1">
      <c r="B285" s="196"/>
      <c r="C285" s="197"/>
      <c r="D285" s="198" t="s">
        <v>222</v>
      </c>
      <c r="E285" s="199" t="s">
        <v>19</v>
      </c>
      <c r="F285" s="200" t="s">
        <v>223</v>
      </c>
      <c r="G285" s="197"/>
      <c r="H285" s="199" t="s">
        <v>19</v>
      </c>
      <c r="I285" s="201"/>
      <c r="J285" s="197"/>
      <c r="K285" s="197"/>
      <c r="L285" s="202"/>
      <c r="M285" s="203"/>
      <c r="N285" s="204"/>
      <c r="O285" s="204"/>
      <c r="P285" s="204"/>
      <c r="Q285" s="204"/>
      <c r="R285" s="204"/>
      <c r="S285" s="204"/>
      <c r="T285" s="205"/>
      <c r="AT285" s="206" t="s">
        <v>222</v>
      </c>
      <c r="AU285" s="206" t="s">
        <v>87</v>
      </c>
      <c r="AV285" s="13" t="s">
        <v>85</v>
      </c>
      <c r="AW285" s="13" t="s">
        <v>36</v>
      </c>
      <c r="AX285" s="13" t="s">
        <v>77</v>
      </c>
      <c r="AY285" s="206" t="s">
        <v>211</v>
      </c>
    </row>
    <row r="286" spans="1:65" s="13" customFormat="1">
      <c r="B286" s="196"/>
      <c r="C286" s="197"/>
      <c r="D286" s="198" t="s">
        <v>222</v>
      </c>
      <c r="E286" s="199" t="s">
        <v>19</v>
      </c>
      <c r="F286" s="200" t="s">
        <v>341</v>
      </c>
      <c r="G286" s="197"/>
      <c r="H286" s="199" t="s">
        <v>19</v>
      </c>
      <c r="I286" s="201"/>
      <c r="J286" s="197"/>
      <c r="K286" s="197"/>
      <c r="L286" s="202"/>
      <c r="M286" s="203"/>
      <c r="N286" s="204"/>
      <c r="O286" s="204"/>
      <c r="P286" s="204"/>
      <c r="Q286" s="204"/>
      <c r="R286" s="204"/>
      <c r="S286" s="204"/>
      <c r="T286" s="205"/>
      <c r="AT286" s="206" t="s">
        <v>222</v>
      </c>
      <c r="AU286" s="206" t="s">
        <v>87</v>
      </c>
      <c r="AV286" s="13" t="s">
        <v>85</v>
      </c>
      <c r="AW286" s="13" t="s">
        <v>36</v>
      </c>
      <c r="AX286" s="13" t="s">
        <v>77</v>
      </c>
      <c r="AY286" s="206" t="s">
        <v>211</v>
      </c>
    </row>
    <row r="287" spans="1:65" s="13" customFormat="1">
      <c r="B287" s="196"/>
      <c r="C287" s="197"/>
      <c r="D287" s="198" t="s">
        <v>222</v>
      </c>
      <c r="E287" s="199" t="s">
        <v>19</v>
      </c>
      <c r="F287" s="200" t="s">
        <v>342</v>
      </c>
      <c r="G287" s="197"/>
      <c r="H287" s="199" t="s">
        <v>19</v>
      </c>
      <c r="I287" s="201"/>
      <c r="J287" s="197"/>
      <c r="K287" s="197"/>
      <c r="L287" s="202"/>
      <c r="M287" s="203"/>
      <c r="N287" s="204"/>
      <c r="O287" s="204"/>
      <c r="P287" s="204"/>
      <c r="Q287" s="204"/>
      <c r="R287" s="204"/>
      <c r="S287" s="204"/>
      <c r="T287" s="205"/>
      <c r="AT287" s="206" t="s">
        <v>222</v>
      </c>
      <c r="AU287" s="206" t="s">
        <v>87</v>
      </c>
      <c r="AV287" s="13" t="s">
        <v>85</v>
      </c>
      <c r="AW287" s="13" t="s">
        <v>36</v>
      </c>
      <c r="AX287" s="13" t="s">
        <v>77</v>
      </c>
      <c r="AY287" s="206" t="s">
        <v>211</v>
      </c>
    </row>
    <row r="288" spans="1:65" s="13" customFormat="1">
      <c r="B288" s="196"/>
      <c r="C288" s="197"/>
      <c r="D288" s="198" t="s">
        <v>222</v>
      </c>
      <c r="E288" s="199" t="s">
        <v>19</v>
      </c>
      <c r="F288" s="200" t="s">
        <v>311</v>
      </c>
      <c r="G288" s="197"/>
      <c r="H288" s="199" t="s">
        <v>19</v>
      </c>
      <c r="I288" s="201"/>
      <c r="J288" s="197"/>
      <c r="K288" s="197"/>
      <c r="L288" s="202"/>
      <c r="M288" s="203"/>
      <c r="N288" s="204"/>
      <c r="O288" s="204"/>
      <c r="P288" s="204"/>
      <c r="Q288" s="204"/>
      <c r="R288" s="204"/>
      <c r="S288" s="204"/>
      <c r="T288" s="205"/>
      <c r="AT288" s="206" t="s">
        <v>222</v>
      </c>
      <c r="AU288" s="206" t="s">
        <v>87</v>
      </c>
      <c r="AV288" s="13" t="s">
        <v>85</v>
      </c>
      <c r="AW288" s="13" t="s">
        <v>36</v>
      </c>
      <c r="AX288" s="13" t="s">
        <v>77</v>
      </c>
      <c r="AY288" s="206" t="s">
        <v>211</v>
      </c>
    </row>
    <row r="289" spans="1:65" s="13" customFormat="1">
      <c r="B289" s="196"/>
      <c r="C289" s="197"/>
      <c r="D289" s="198" t="s">
        <v>222</v>
      </c>
      <c r="E289" s="199" t="s">
        <v>19</v>
      </c>
      <c r="F289" s="200" t="s">
        <v>343</v>
      </c>
      <c r="G289" s="197"/>
      <c r="H289" s="199" t="s">
        <v>19</v>
      </c>
      <c r="I289" s="201"/>
      <c r="J289" s="197"/>
      <c r="K289" s="197"/>
      <c r="L289" s="202"/>
      <c r="M289" s="203"/>
      <c r="N289" s="204"/>
      <c r="O289" s="204"/>
      <c r="P289" s="204"/>
      <c r="Q289" s="204"/>
      <c r="R289" s="204"/>
      <c r="S289" s="204"/>
      <c r="T289" s="205"/>
      <c r="AT289" s="206" t="s">
        <v>222</v>
      </c>
      <c r="AU289" s="206" t="s">
        <v>87</v>
      </c>
      <c r="AV289" s="13" t="s">
        <v>85</v>
      </c>
      <c r="AW289" s="13" t="s">
        <v>36</v>
      </c>
      <c r="AX289" s="13" t="s">
        <v>77</v>
      </c>
      <c r="AY289" s="206" t="s">
        <v>211</v>
      </c>
    </row>
    <row r="290" spans="1:65" s="14" customFormat="1">
      <c r="B290" s="207"/>
      <c r="C290" s="208"/>
      <c r="D290" s="198" t="s">
        <v>222</v>
      </c>
      <c r="E290" s="209" t="s">
        <v>19</v>
      </c>
      <c r="F290" s="210" t="s">
        <v>344</v>
      </c>
      <c r="G290" s="208"/>
      <c r="H290" s="211">
        <v>17.5</v>
      </c>
      <c r="I290" s="212"/>
      <c r="J290" s="208"/>
      <c r="K290" s="208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222</v>
      </c>
      <c r="AU290" s="217" t="s">
        <v>87</v>
      </c>
      <c r="AV290" s="14" t="s">
        <v>87</v>
      </c>
      <c r="AW290" s="14" t="s">
        <v>36</v>
      </c>
      <c r="AX290" s="14" t="s">
        <v>77</v>
      </c>
      <c r="AY290" s="217" t="s">
        <v>211</v>
      </c>
    </row>
    <row r="291" spans="1:65" s="14" customFormat="1">
      <c r="B291" s="207"/>
      <c r="C291" s="208"/>
      <c r="D291" s="198" t="s">
        <v>222</v>
      </c>
      <c r="E291" s="209" t="s">
        <v>19</v>
      </c>
      <c r="F291" s="210" t="s">
        <v>345</v>
      </c>
      <c r="G291" s="208"/>
      <c r="H291" s="211">
        <v>6.75</v>
      </c>
      <c r="I291" s="212"/>
      <c r="J291" s="208"/>
      <c r="K291" s="208"/>
      <c r="L291" s="213"/>
      <c r="M291" s="214"/>
      <c r="N291" s="215"/>
      <c r="O291" s="215"/>
      <c r="P291" s="215"/>
      <c r="Q291" s="215"/>
      <c r="R291" s="215"/>
      <c r="S291" s="215"/>
      <c r="T291" s="216"/>
      <c r="AT291" s="217" t="s">
        <v>222</v>
      </c>
      <c r="AU291" s="217" t="s">
        <v>87</v>
      </c>
      <c r="AV291" s="14" t="s">
        <v>87</v>
      </c>
      <c r="AW291" s="14" t="s">
        <v>36</v>
      </c>
      <c r="AX291" s="14" t="s">
        <v>77</v>
      </c>
      <c r="AY291" s="217" t="s">
        <v>211</v>
      </c>
    </row>
    <row r="292" spans="1:65" s="15" customFormat="1">
      <c r="B292" s="218"/>
      <c r="C292" s="219"/>
      <c r="D292" s="198" t="s">
        <v>222</v>
      </c>
      <c r="E292" s="220" t="s">
        <v>19</v>
      </c>
      <c r="F292" s="221" t="s">
        <v>227</v>
      </c>
      <c r="G292" s="219"/>
      <c r="H292" s="222">
        <v>24.25</v>
      </c>
      <c r="I292" s="223"/>
      <c r="J292" s="219"/>
      <c r="K292" s="219"/>
      <c r="L292" s="224"/>
      <c r="M292" s="225"/>
      <c r="N292" s="226"/>
      <c r="O292" s="226"/>
      <c r="P292" s="226"/>
      <c r="Q292" s="226"/>
      <c r="R292" s="226"/>
      <c r="S292" s="226"/>
      <c r="T292" s="227"/>
      <c r="AT292" s="228" t="s">
        <v>222</v>
      </c>
      <c r="AU292" s="228" t="s">
        <v>87</v>
      </c>
      <c r="AV292" s="15" t="s">
        <v>218</v>
      </c>
      <c r="AW292" s="15" t="s">
        <v>36</v>
      </c>
      <c r="AX292" s="15" t="s">
        <v>85</v>
      </c>
      <c r="AY292" s="228" t="s">
        <v>211</v>
      </c>
    </row>
    <row r="293" spans="1:65" s="2" customFormat="1" ht="37.9" customHeight="1">
      <c r="A293" s="38"/>
      <c r="B293" s="39"/>
      <c r="C293" s="178" t="s">
        <v>358</v>
      </c>
      <c r="D293" s="178" t="s">
        <v>214</v>
      </c>
      <c r="E293" s="179" t="s">
        <v>359</v>
      </c>
      <c r="F293" s="180" t="s">
        <v>360</v>
      </c>
      <c r="G293" s="181" t="s">
        <v>96</v>
      </c>
      <c r="H293" s="182">
        <v>72.75</v>
      </c>
      <c r="I293" s="183"/>
      <c r="J293" s="184">
        <f>ROUND(I293*H293,2)</f>
        <v>0</v>
      </c>
      <c r="K293" s="180" t="s">
        <v>19</v>
      </c>
      <c r="L293" s="43"/>
      <c r="M293" s="185" t="s">
        <v>19</v>
      </c>
      <c r="N293" s="186" t="s">
        <v>48</v>
      </c>
      <c r="O293" s="68"/>
      <c r="P293" s="187">
        <f>O293*H293</f>
        <v>0</v>
      </c>
      <c r="Q293" s="187">
        <v>5.4000000000000003E-3</v>
      </c>
      <c r="R293" s="187">
        <f>Q293*H293</f>
        <v>0.39285000000000003</v>
      </c>
      <c r="S293" s="187">
        <v>0</v>
      </c>
      <c r="T293" s="18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89" t="s">
        <v>218</v>
      </c>
      <c r="AT293" s="189" t="s">
        <v>214</v>
      </c>
      <c r="AU293" s="189" t="s">
        <v>87</v>
      </c>
      <c r="AY293" s="21" t="s">
        <v>211</v>
      </c>
      <c r="BE293" s="190">
        <f>IF(N293="základní",J293,0)</f>
        <v>0</v>
      </c>
      <c r="BF293" s="190">
        <f>IF(N293="snížená",J293,0)</f>
        <v>0</v>
      </c>
      <c r="BG293" s="190">
        <f>IF(N293="zákl. přenesená",J293,0)</f>
        <v>0</v>
      </c>
      <c r="BH293" s="190">
        <f>IF(N293="sníž. přenesená",J293,0)</f>
        <v>0</v>
      </c>
      <c r="BI293" s="190">
        <f>IF(N293="nulová",J293,0)</f>
        <v>0</v>
      </c>
      <c r="BJ293" s="21" t="s">
        <v>85</v>
      </c>
      <c r="BK293" s="190">
        <f>ROUND(I293*H293,2)</f>
        <v>0</v>
      </c>
      <c r="BL293" s="21" t="s">
        <v>218</v>
      </c>
      <c r="BM293" s="189" t="s">
        <v>361</v>
      </c>
    </row>
    <row r="294" spans="1:65" s="13" customFormat="1">
      <c r="B294" s="196"/>
      <c r="C294" s="197"/>
      <c r="D294" s="198" t="s">
        <v>222</v>
      </c>
      <c r="E294" s="199" t="s">
        <v>19</v>
      </c>
      <c r="F294" s="200" t="s">
        <v>223</v>
      </c>
      <c r="G294" s="197"/>
      <c r="H294" s="199" t="s">
        <v>19</v>
      </c>
      <c r="I294" s="201"/>
      <c r="J294" s="197"/>
      <c r="K294" s="197"/>
      <c r="L294" s="202"/>
      <c r="M294" s="203"/>
      <c r="N294" s="204"/>
      <c r="O294" s="204"/>
      <c r="P294" s="204"/>
      <c r="Q294" s="204"/>
      <c r="R294" s="204"/>
      <c r="S294" s="204"/>
      <c r="T294" s="205"/>
      <c r="AT294" s="206" t="s">
        <v>222</v>
      </c>
      <c r="AU294" s="206" t="s">
        <v>87</v>
      </c>
      <c r="AV294" s="13" t="s">
        <v>85</v>
      </c>
      <c r="AW294" s="13" t="s">
        <v>36</v>
      </c>
      <c r="AX294" s="13" t="s">
        <v>77</v>
      </c>
      <c r="AY294" s="206" t="s">
        <v>211</v>
      </c>
    </row>
    <row r="295" spans="1:65" s="13" customFormat="1">
      <c r="B295" s="196"/>
      <c r="C295" s="197"/>
      <c r="D295" s="198" t="s">
        <v>222</v>
      </c>
      <c r="E295" s="199" t="s">
        <v>19</v>
      </c>
      <c r="F295" s="200" t="s">
        <v>341</v>
      </c>
      <c r="G295" s="197"/>
      <c r="H295" s="199" t="s">
        <v>19</v>
      </c>
      <c r="I295" s="201"/>
      <c r="J295" s="197"/>
      <c r="K295" s="197"/>
      <c r="L295" s="202"/>
      <c r="M295" s="203"/>
      <c r="N295" s="204"/>
      <c r="O295" s="204"/>
      <c r="P295" s="204"/>
      <c r="Q295" s="204"/>
      <c r="R295" s="204"/>
      <c r="S295" s="204"/>
      <c r="T295" s="205"/>
      <c r="AT295" s="206" t="s">
        <v>222</v>
      </c>
      <c r="AU295" s="206" t="s">
        <v>87</v>
      </c>
      <c r="AV295" s="13" t="s">
        <v>85</v>
      </c>
      <c r="AW295" s="13" t="s">
        <v>36</v>
      </c>
      <c r="AX295" s="13" t="s">
        <v>77</v>
      </c>
      <c r="AY295" s="206" t="s">
        <v>211</v>
      </c>
    </row>
    <row r="296" spans="1:65" s="13" customFormat="1">
      <c r="B296" s="196"/>
      <c r="C296" s="197"/>
      <c r="D296" s="198" t="s">
        <v>222</v>
      </c>
      <c r="E296" s="199" t="s">
        <v>19</v>
      </c>
      <c r="F296" s="200" t="s">
        <v>342</v>
      </c>
      <c r="G296" s="197"/>
      <c r="H296" s="199" t="s">
        <v>19</v>
      </c>
      <c r="I296" s="201"/>
      <c r="J296" s="197"/>
      <c r="K296" s="197"/>
      <c r="L296" s="202"/>
      <c r="M296" s="203"/>
      <c r="N296" s="204"/>
      <c r="O296" s="204"/>
      <c r="P296" s="204"/>
      <c r="Q296" s="204"/>
      <c r="R296" s="204"/>
      <c r="S296" s="204"/>
      <c r="T296" s="205"/>
      <c r="AT296" s="206" t="s">
        <v>222</v>
      </c>
      <c r="AU296" s="206" t="s">
        <v>87</v>
      </c>
      <c r="AV296" s="13" t="s">
        <v>85</v>
      </c>
      <c r="AW296" s="13" t="s">
        <v>36</v>
      </c>
      <c r="AX296" s="13" t="s">
        <v>77</v>
      </c>
      <c r="AY296" s="206" t="s">
        <v>211</v>
      </c>
    </row>
    <row r="297" spans="1:65" s="13" customFormat="1">
      <c r="B297" s="196"/>
      <c r="C297" s="197"/>
      <c r="D297" s="198" t="s">
        <v>222</v>
      </c>
      <c r="E297" s="199" t="s">
        <v>19</v>
      </c>
      <c r="F297" s="200" t="s">
        <v>311</v>
      </c>
      <c r="G297" s="197"/>
      <c r="H297" s="199" t="s">
        <v>19</v>
      </c>
      <c r="I297" s="201"/>
      <c r="J297" s="197"/>
      <c r="K297" s="197"/>
      <c r="L297" s="202"/>
      <c r="M297" s="203"/>
      <c r="N297" s="204"/>
      <c r="O297" s="204"/>
      <c r="P297" s="204"/>
      <c r="Q297" s="204"/>
      <c r="R297" s="204"/>
      <c r="S297" s="204"/>
      <c r="T297" s="205"/>
      <c r="AT297" s="206" t="s">
        <v>222</v>
      </c>
      <c r="AU297" s="206" t="s">
        <v>87</v>
      </c>
      <c r="AV297" s="13" t="s">
        <v>85</v>
      </c>
      <c r="AW297" s="13" t="s">
        <v>36</v>
      </c>
      <c r="AX297" s="13" t="s">
        <v>77</v>
      </c>
      <c r="AY297" s="206" t="s">
        <v>211</v>
      </c>
    </row>
    <row r="298" spans="1:65" s="13" customFormat="1">
      <c r="B298" s="196"/>
      <c r="C298" s="197"/>
      <c r="D298" s="198" t="s">
        <v>222</v>
      </c>
      <c r="E298" s="199" t="s">
        <v>19</v>
      </c>
      <c r="F298" s="200" t="s">
        <v>343</v>
      </c>
      <c r="G298" s="197"/>
      <c r="H298" s="199" t="s">
        <v>19</v>
      </c>
      <c r="I298" s="201"/>
      <c r="J298" s="197"/>
      <c r="K298" s="197"/>
      <c r="L298" s="202"/>
      <c r="M298" s="203"/>
      <c r="N298" s="204"/>
      <c r="O298" s="204"/>
      <c r="P298" s="204"/>
      <c r="Q298" s="204"/>
      <c r="R298" s="204"/>
      <c r="S298" s="204"/>
      <c r="T298" s="205"/>
      <c r="AT298" s="206" t="s">
        <v>222</v>
      </c>
      <c r="AU298" s="206" t="s">
        <v>87</v>
      </c>
      <c r="AV298" s="13" t="s">
        <v>85</v>
      </c>
      <c r="AW298" s="13" t="s">
        <v>36</v>
      </c>
      <c r="AX298" s="13" t="s">
        <v>77</v>
      </c>
      <c r="AY298" s="206" t="s">
        <v>211</v>
      </c>
    </row>
    <row r="299" spans="1:65" s="14" customFormat="1">
      <c r="B299" s="207"/>
      <c r="C299" s="208"/>
      <c r="D299" s="198" t="s">
        <v>222</v>
      </c>
      <c r="E299" s="209" t="s">
        <v>19</v>
      </c>
      <c r="F299" s="210" t="s">
        <v>344</v>
      </c>
      <c r="G299" s="208"/>
      <c r="H299" s="211">
        <v>17.5</v>
      </c>
      <c r="I299" s="212"/>
      <c r="J299" s="208"/>
      <c r="K299" s="208"/>
      <c r="L299" s="213"/>
      <c r="M299" s="214"/>
      <c r="N299" s="215"/>
      <c r="O299" s="215"/>
      <c r="P299" s="215"/>
      <c r="Q299" s="215"/>
      <c r="R299" s="215"/>
      <c r="S299" s="215"/>
      <c r="T299" s="216"/>
      <c r="AT299" s="217" t="s">
        <v>222</v>
      </c>
      <c r="AU299" s="217" t="s">
        <v>87</v>
      </c>
      <c r="AV299" s="14" t="s">
        <v>87</v>
      </c>
      <c r="AW299" s="14" t="s">
        <v>36</v>
      </c>
      <c r="AX299" s="14" t="s">
        <v>77</v>
      </c>
      <c r="AY299" s="217" t="s">
        <v>211</v>
      </c>
    </row>
    <row r="300" spans="1:65" s="14" customFormat="1">
      <c r="B300" s="207"/>
      <c r="C300" s="208"/>
      <c r="D300" s="198" t="s">
        <v>222</v>
      </c>
      <c r="E300" s="209" t="s">
        <v>19</v>
      </c>
      <c r="F300" s="210" t="s">
        <v>345</v>
      </c>
      <c r="G300" s="208"/>
      <c r="H300" s="211">
        <v>6.75</v>
      </c>
      <c r="I300" s="212"/>
      <c r="J300" s="208"/>
      <c r="K300" s="208"/>
      <c r="L300" s="213"/>
      <c r="M300" s="214"/>
      <c r="N300" s="215"/>
      <c r="O300" s="215"/>
      <c r="P300" s="215"/>
      <c r="Q300" s="215"/>
      <c r="R300" s="215"/>
      <c r="S300" s="215"/>
      <c r="T300" s="216"/>
      <c r="AT300" s="217" t="s">
        <v>222</v>
      </c>
      <c r="AU300" s="217" t="s">
        <v>87</v>
      </c>
      <c r="AV300" s="14" t="s">
        <v>87</v>
      </c>
      <c r="AW300" s="14" t="s">
        <v>36</v>
      </c>
      <c r="AX300" s="14" t="s">
        <v>77</v>
      </c>
      <c r="AY300" s="217" t="s">
        <v>211</v>
      </c>
    </row>
    <row r="301" spans="1:65" s="15" customFormat="1">
      <c r="B301" s="218"/>
      <c r="C301" s="219"/>
      <c r="D301" s="198" t="s">
        <v>222</v>
      </c>
      <c r="E301" s="220" t="s">
        <v>19</v>
      </c>
      <c r="F301" s="221" t="s">
        <v>227</v>
      </c>
      <c r="G301" s="219"/>
      <c r="H301" s="222">
        <v>24.25</v>
      </c>
      <c r="I301" s="223"/>
      <c r="J301" s="219"/>
      <c r="K301" s="219"/>
      <c r="L301" s="224"/>
      <c r="M301" s="225"/>
      <c r="N301" s="226"/>
      <c r="O301" s="226"/>
      <c r="P301" s="226"/>
      <c r="Q301" s="226"/>
      <c r="R301" s="226"/>
      <c r="S301" s="226"/>
      <c r="T301" s="227"/>
      <c r="AT301" s="228" t="s">
        <v>222</v>
      </c>
      <c r="AU301" s="228" t="s">
        <v>87</v>
      </c>
      <c r="AV301" s="15" t="s">
        <v>218</v>
      </c>
      <c r="AW301" s="15" t="s">
        <v>36</v>
      </c>
      <c r="AX301" s="15" t="s">
        <v>85</v>
      </c>
      <c r="AY301" s="228" t="s">
        <v>211</v>
      </c>
    </row>
    <row r="302" spans="1:65" s="14" customFormat="1">
      <c r="B302" s="207"/>
      <c r="C302" s="208"/>
      <c r="D302" s="198" t="s">
        <v>222</v>
      </c>
      <c r="E302" s="208"/>
      <c r="F302" s="210" t="s">
        <v>362</v>
      </c>
      <c r="G302" s="208"/>
      <c r="H302" s="211">
        <v>72.75</v>
      </c>
      <c r="I302" s="212"/>
      <c r="J302" s="208"/>
      <c r="K302" s="208"/>
      <c r="L302" s="213"/>
      <c r="M302" s="214"/>
      <c r="N302" s="215"/>
      <c r="O302" s="215"/>
      <c r="P302" s="215"/>
      <c r="Q302" s="215"/>
      <c r="R302" s="215"/>
      <c r="S302" s="215"/>
      <c r="T302" s="216"/>
      <c r="AT302" s="217" t="s">
        <v>222</v>
      </c>
      <c r="AU302" s="217" t="s">
        <v>87</v>
      </c>
      <c r="AV302" s="14" t="s">
        <v>87</v>
      </c>
      <c r="AW302" s="14" t="s">
        <v>4</v>
      </c>
      <c r="AX302" s="14" t="s">
        <v>85</v>
      </c>
      <c r="AY302" s="217" t="s">
        <v>211</v>
      </c>
    </row>
    <row r="303" spans="1:65" s="2" customFormat="1" ht="66.75" customHeight="1">
      <c r="A303" s="38"/>
      <c r="B303" s="39"/>
      <c r="C303" s="178" t="s">
        <v>363</v>
      </c>
      <c r="D303" s="178" t="s">
        <v>214</v>
      </c>
      <c r="E303" s="179" t="s">
        <v>364</v>
      </c>
      <c r="F303" s="180" t="s">
        <v>365</v>
      </c>
      <c r="G303" s="181" t="s">
        <v>96</v>
      </c>
      <c r="H303" s="182">
        <v>731.9</v>
      </c>
      <c r="I303" s="183"/>
      <c r="J303" s="184">
        <f>ROUND(I303*H303,2)</f>
        <v>0</v>
      </c>
      <c r="K303" s="180" t="s">
        <v>19</v>
      </c>
      <c r="L303" s="43"/>
      <c r="M303" s="185" t="s">
        <v>19</v>
      </c>
      <c r="N303" s="186" t="s">
        <v>48</v>
      </c>
      <c r="O303" s="68"/>
      <c r="P303" s="187">
        <f>O303*H303</f>
        <v>0</v>
      </c>
      <c r="Q303" s="187">
        <v>5.892E-2</v>
      </c>
      <c r="R303" s="187">
        <f>Q303*H303</f>
        <v>43.123548</v>
      </c>
      <c r="S303" s="187">
        <v>0</v>
      </c>
      <c r="T303" s="18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189" t="s">
        <v>218</v>
      </c>
      <c r="AT303" s="189" t="s">
        <v>214</v>
      </c>
      <c r="AU303" s="189" t="s">
        <v>87</v>
      </c>
      <c r="AY303" s="21" t="s">
        <v>211</v>
      </c>
      <c r="BE303" s="190">
        <f>IF(N303="základní",J303,0)</f>
        <v>0</v>
      </c>
      <c r="BF303" s="190">
        <f>IF(N303="snížená",J303,0)</f>
        <v>0</v>
      </c>
      <c r="BG303" s="190">
        <f>IF(N303="zákl. přenesená",J303,0)</f>
        <v>0</v>
      </c>
      <c r="BH303" s="190">
        <f>IF(N303="sníž. přenesená",J303,0)</f>
        <v>0</v>
      </c>
      <c r="BI303" s="190">
        <f>IF(N303="nulová",J303,0)</f>
        <v>0</v>
      </c>
      <c r="BJ303" s="21" t="s">
        <v>85</v>
      </c>
      <c r="BK303" s="190">
        <f>ROUND(I303*H303,2)</f>
        <v>0</v>
      </c>
      <c r="BL303" s="21" t="s">
        <v>218</v>
      </c>
      <c r="BM303" s="189" t="s">
        <v>366</v>
      </c>
    </row>
    <row r="304" spans="1:65" s="14" customFormat="1">
      <c r="B304" s="207"/>
      <c r="C304" s="208"/>
      <c r="D304" s="198" t="s">
        <v>222</v>
      </c>
      <c r="E304" s="209" t="s">
        <v>19</v>
      </c>
      <c r="F304" s="210" t="s">
        <v>135</v>
      </c>
      <c r="G304" s="208"/>
      <c r="H304" s="211">
        <v>570.35</v>
      </c>
      <c r="I304" s="212"/>
      <c r="J304" s="208"/>
      <c r="K304" s="208"/>
      <c r="L304" s="213"/>
      <c r="M304" s="214"/>
      <c r="N304" s="215"/>
      <c r="O304" s="215"/>
      <c r="P304" s="215"/>
      <c r="Q304" s="215"/>
      <c r="R304" s="215"/>
      <c r="S304" s="215"/>
      <c r="T304" s="216"/>
      <c r="AT304" s="217" t="s">
        <v>222</v>
      </c>
      <c r="AU304" s="217" t="s">
        <v>87</v>
      </c>
      <c r="AV304" s="14" t="s">
        <v>87</v>
      </c>
      <c r="AW304" s="14" t="s">
        <v>36</v>
      </c>
      <c r="AX304" s="14" t="s">
        <v>77</v>
      </c>
      <c r="AY304" s="217" t="s">
        <v>211</v>
      </c>
    </row>
    <row r="305" spans="1:65" s="14" customFormat="1">
      <c r="B305" s="207"/>
      <c r="C305" s="208"/>
      <c r="D305" s="198" t="s">
        <v>222</v>
      </c>
      <c r="E305" s="209" t="s">
        <v>19</v>
      </c>
      <c r="F305" s="210" t="s">
        <v>138</v>
      </c>
      <c r="G305" s="208"/>
      <c r="H305" s="211">
        <v>161.55000000000001</v>
      </c>
      <c r="I305" s="212"/>
      <c r="J305" s="208"/>
      <c r="K305" s="208"/>
      <c r="L305" s="213"/>
      <c r="M305" s="214"/>
      <c r="N305" s="215"/>
      <c r="O305" s="215"/>
      <c r="P305" s="215"/>
      <c r="Q305" s="215"/>
      <c r="R305" s="215"/>
      <c r="S305" s="215"/>
      <c r="T305" s="216"/>
      <c r="AT305" s="217" t="s">
        <v>222</v>
      </c>
      <c r="AU305" s="217" t="s">
        <v>87</v>
      </c>
      <c r="AV305" s="14" t="s">
        <v>87</v>
      </c>
      <c r="AW305" s="14" t="s">
        <v>36</v>
      </c>
      <c r="AX305" s="14" t="s">
        <v>77</v>
      </c>
      <c r="AY305" s="217" t="s">
        <v>211</v>
      </c>
    </row>
    <row r="306" spans="1:65" s="15" customFormat="1">
      <c r="B306" s="218"/>
      <c r="C306" s="219"/>
      <c r="D306" s="198" t="s">
        <v>222</v>
      </c>
      <c r="E306" s="220" t="s">
        <v>19</v>
      </c>
      <c r="F306" s="221" t="s">
        <v>227</v>
      </c>
      <c r="G306" s="219"/>
      <c r="H306" s="222">
        <v>731.9</v>
      </c>
      <c r="I306" s="223"/>
      <c r="J306" s="219"/>
      <c r="K306" s="219"/>
      <c r="L306" s="224"/>
      <c r="M306" s="225"/>
      <c r="N306" s="226"/>
      <c r="O306" s="226"/>
      <c r="P306" s="226"/>
      <c r="Q306" s="226"/>
      <c r="R306" s="226"/>
      <c r="S306" s="226"/>
      <c r="T306" s="227"/>
      <c r="AT306" s="228" t="s">
        <v>222</v>
      </c>
      <c r="AU306" s="228" t="s">
        <v>87</v>
      </c>
      <c r="AV306" s="15" t="s">
        <v>218</v>
      </c>
      <c r="AW306" s="15" t="s">
        <v>36</v>
      </c>
      <c r="AX306" s="15" t="s">
        <v>85</v>
      </c>
      <c r="AY306" s="228" t="s">
        <v>211</v>
      </c>
    </row>
    <row r="307" spans="1:65" s="2" customFormat="1" ht="37.9" customHeight="1">
      <c r="A307" s="38"/>
      <c r="B307" s="39"/>
      <c r="C307" s="178" t="s">
        <v>367</v>
      </c>
      <c r="D307" s="178" t="s">
        <v>214</v>
      </c>
      <c r="E307" s="179" t="s">
        <v>368</v>
      </c>
      <c r="F307" s="180" t="s">
        <v>369</v>
      </c>
      <c r="G307" s="181" t="s">
        <v>96</v>
      </c>
      <c r="H307" s="182">
        <v>158.9</v>
      </c>
      <c r="I307" s="183"/>
      <c r="J307" s="184">
        <f>ROUND(I307*H307,2)</f>
        <v>0</v>
      </c>
      <c r="K307" s="180" t="s">
        <v>217</v>
      </c>
      <c r="L307" s="43"/>
      <c r="M307" s="185" t="s">
        <v>19</v>
      </c>
      <c r="N307" s="186" t="s">
        <v>48</v>
      </c>
      <c r="O307" s="68"/>
      <c r="P307" s="187">
        <f>O307*H307</f>
        <v>0</v>
      </c>
      <c r="Q307" s="187">
        <v>6.3519999999999993E-2</v>
      </c>
      <c r="R307" s="187">
        <f>Q307*H307</f>
        <v>10.093328</v>
      </c>
      <c r="S307" s="187">
        <v>0</v>
      </c>
      <c r="T307" s="18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89" t="s">
        <v>218</v>
      </c>
      <c r="AT307" s="189" t="s">
        <v>214</v>
      </c>
      <c r="AU307" s="189" t="s">
        <v>87</v>
      </c>
      <c r="AY307" s="21" t="s">
        <v>211</v>
      </c>
      <c r="BE307" s="190">
        <f>IF(N307="základní",J307,0)</f>
        <v>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21" t="s">
        <v>85</v>
      </c>
      <c r="BK307" s="190">
        <f>ROUND(I307*H307,2)</f>
        <v>0</v>
      </c>
      <c r="BL307" s="21" t="s">
        <v>218</v>
      </c>
      <c r="BM307" s="189" t="s">
        <v>370</v>
      </c>
    </row>
    <row r="308" spans="1:65" s="2" customFormat="1">
      <c r="A308" s="38"/>
      <c r="B308" s="39"/>
      <c r="C308" s="40"/>
      <c r="D308" s="191" t="s">
        <v>220</v>
      </c>
      <c r="E308" s="40"/>
      <c r="F308" s="192" t="s">
        <v>371</v>
      </c>
      <c r="G308" s="40"/>
      <c r="H308" s="40"/>
      <c r="I308" s="193"/>
      <c r="J308" s="40"/>
      <c r="K308" s="40"/>
      <c r="L308" s="43"/>
      <c r="M308" s="194"/>
      <c r="N308" s="195"/>
      <c r="O308" s="68"/>
      <c r="P308" s="68"/>
      <c r="Q308" s="68"/>
      <c r="R308" s="68"/>
      <c r="S308" s="68"/>
      <c r="T308" s="69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21" t="s">
        <v>220</v>
      </c>
      <c r="AU308" s="21" t="s">
        <v>87</v>
      </c>
    </row>
    <row r="309" spans="1:65" s="14" customFormat="1">
      <c r="B309" s="207"/>
      <c r="C309" s="208"/>
      <c r="D309" s="198" t="s">
        <v>222</v>
      </c>
      <c r="E309" s="209" t="s">
        <v>19</v>
      </c>
      <c r="F309" s="210" t="s">
        <v>141</v>
      </c>
      <c r="G309" s="208"/>
      <c r="H309" s="211">
        <v>158.9</v>
      </c>
      <c r="I309" s="212"/>
      <c r="J309" s="208"/>
      <c r="K309" s="208"/>
      <c r="L309" s="213"/>
      <c r="M309" s="214"/>
      <c r="N309" s="215"/>
      <c r="O309" s="215"/>
      <c r="P309" s="215"/>
      <c r="Q309" s="215"/>
      <c r="R309" s="215"/>
      <c r="S309" s="215"/>
      <c r="T309" s="216"/>
      <c r="AT309" s="217" t="s">
        <v>222</v>
      </c>
      <c r="AU309" s="217" t="s">
        <v>87</v>
      </c>
      <c r="AV309" s="14" t="s">
        <v>87</v>
      </c>
      <c r="AW309" s="14" t="s">
        <v>36</v>
      </c>
      <c r="AX309" s="14" t="s">
        <v>77</v>
      </c>
      <c r="AY309" s="217" t="s">
        <v>211</v>
      </c>
    </row>
    <row r="310" spans="1:65" s="15" customFormat="1">
      <c r="B310" s="218"/>
      <c r="C310" s="219"/>
      <c r="D310" s="198" t="s">
        <v>222</v>
      </c>
      <c r="E310" s="220" t="s">
        <v>19</v>
      </c>
      <c r="F310" s="221" t="s">
        <v>227</v>
      </c>
      <c r="G310" s="219"/>
      <c r="H310" s="222">
        <v>158.9</v>
      </c>
      <c r="I310" s="223"/>
      <c r="J310" s="219"/>
      <c r="K310" s="219"/>
      <c r="L310" s="224"/>
      <c r="M310" s="225"/>
      <c r="N310" s="226"/>
      <c r="O310" s="226"/>
      <c r="P310" s="226"/>
      <c r="Q310" s="226"/>
      <c r="R310" s="226"/>
      <c r="S310" s="226"/>
      <c r="T310" s="227"/>
      <c r="AT310" s="228" t="s">
        <v>222</v>
      </c>
      <c r="AU310" s="228" t="s">
        <v>87</v>
      </c>
      <c r="AV310" s="15" t="s">
        <v>218</v>
      </c>
      <c r="AW310" s="15" t="s">
        <v>36</v>
      </c>
      <c r="AX310" s="15" t="s">
        <v>85</v>
      </c>
      <c r="AY310" s="228" t="s">
        <v>211</v>
      </c>
    </row>
    <row r="311" spans="1:65" s="2" customFormat="1" ht="55.5" customHeight="1">
      <c r="A311" s="38"/>
      <c r="B311" s="39"/>
      <c r="C311" s="178" t="s">
        <v>372</v>
      </c>
      <c r="D311" s="178" t="s">
        <v>214</v>
      </c>
      <c r="E311" s="179" t="s">
        <v>373</v>
      </c>
      <c r="F311" s="180" t="s">
        <v>374</v>
      </c>
      <c r="G311" s="181" t="s">
        <v>96</v>
      </c>
      <c r="H311" s="182">
        <v>2.2000000000000002</v>
      </c>
      <c r="I311" s="183"/>
      <c r="J311" s="184">
        <f>ROUND(I311*H311,2)</f>
        <v>0</v>
      </c>
      <c r="K311" s="180" t="s">
        <v>19</v>
      </c>
      <c r="L311" s="43"/>
      <c r="M311" s="185" t="s">
        <v>19</v>
      </c>
      <c r="N311" s="186" t="s">
        <v>48</v>
      </c>
      <c r="O311" s="68"/>
      <c r="P311" s="187">
        <f>O311*H311</f>
        <v>0</v>
      </c>
      <c r="Q311" s="187">
        <v>4.2000000000000002E-4</v>
      </c>
      <c r="R311" s="187">
        <f>Q311*H311</f>
        <v>9.2400000000000013E-4</v>
      </c>
      <c r="S311" s="187">
        <v>0</v>
      </c>
      <c r="T311" s="18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89" t="s">
        <v>218</v>
      </c>
      <c r="AT311" s="189" t="s">
        <v>214</v>
      </c>
      <c r="AU311" s="189" t="s">
        <v>87</v>
      </c>
      <c r="AY311" s="21" t="s">
        <v>211</v>
      </c>
      <c r="BE311" s="190">
        <f>IF(N311="základní",J311,0)</f>
        <v>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21" t="s">
        <v>85</v>
      </c>
      <c r="BK311" s="190">
        <f>ROUND(I311*H311,2)</f>
        <v>0</v>
      </c>
      <c r="BL311" s="21" t="s">
        <v>218</v>
      </c>
      <c r="BM311" s="189" t="s">
        <v>375</v>
      </c>
    </row>
    <row r="312" spans="1:65" s="13" customFormat="1">
      <c r="B312" s="196"/>
      <c r="C312" s="197"/>
      <c r="D312" s="198" t="s">
        <v>222</v>
      </c>
      <c r="E312" s="199" t="s">
        <v>19</v>
      </c>
      <c r="F312" s="200" t="s">
        <v>376</v>
      </c>
      <c r="G312" s="197"/>
      <c r="H312" s="199" t="s">
        <v>19</v>
      </c>
      <c r="I312" s="201"/>
      <c r="J312" s="197"/>
      <c r="K312" s="197"/>
      <c r="L312" s="202"/>
      <c r="M312" s="203"/>
      <c r="N312" s="204"/>
      <c r="O312" s="204"/>
      <c r="P312" s="204"/>
      <c r="Q312" s="204"/>
      <c r="R312" s="204"/>
      <c r="S312" s="204"/>
      <c r="T312" s="205"/>
      <c r="AT312" s="206" t="s">
        <v>222</v>
      </c>
      <c r="AU312" s="206" t="s">
        <v>87</v>
      </c>
      <c r="AV312" s="13" t="s">
        <v>85</v>
      </c>
      <c r="AW312" s="13" t="s">
        <v>36</v>
      </c>
      <c r="AX312" s="13" t="s">
        <v>77</v>
      </c>
      <c r="AY312" s="206" t="s">
        <v>211</v>
      </c>
    </row>
    <row r="313" spans="1:65" s="13" customFormat="1" ht="22.5">
      <c r="B313" s="196"/>
      <c r="C313" s="197"/>
      <c r="D313" s="198" t="s">
        <v>222</v>
      </c>
      <c r="E313" s="199" t="s">
        <v>19</v>
      </c>
      <c r="F313" s="200" t="s">
        <v>377</v>
      </c>
      <c r="G313" s="197"/>
      <c r="H313" s="199" t="s">
        <v>19</v>
      </c>
      <c r="I313" s="201"/>
      <c r="J313" s="197"/>
      <c r="K313" s="197"/>
      <c r="L313" s="202"/>
      <c r="M313" s="203"/>
      <c r="N313" s="204"/>
      <c r="O313" s="204"/>
      <c r="P313" s="204"/>
      <c r="Q313" s="204"/>
      <c r="R313" s="204"/>
      <c r="S313" s="204"/>
      <c r="T313" s="205"/>
      <c r="AT313" s="206" t="s">
        <v>222</v>
      </c>
      <c r="AU313" s="206" t="s">
        <v>87</v>
      </c>
      <c r="AV313" s="13" t="s">
        <v>85</v>
      </c>
      <c r="AW313" s="13" t="s">
        <v>36</v>
      </c>
      <c r="AX313" s="13" t="s">
        <v>77</v>
      </c>
      <c r="AY313" s="206" t="s">
        <v>211</v>
      </c>
    </row>
    <row r="314" spans="1:65" s="14" customFormat="1">
      <c r="B314" s="207"/>
      <c r="C314" s="208"/>
      <c r="D314" s="198" t="s">
        <v>222</v>
      </c>
      <c r="E314" s="209" t="s">
        <v>19</v>
      </c>
      <c r="F314" s="210" t="s">
        <v>378</v>
      </c>
      <c r="G314" s="208"/>
      <c r="H314" s="211">
        <v>2.2000000000000002</v>
      </c>
      <c r="I314" s="212"/>
      <c r="J314" s="208"/>
      <c r="K314" s="208"/>
      <c r="L314" s="213"/>
      <c r="M314" s="214"/>
      <c r="N314" s="215"/>
      <c r="O314" s="215"/>
      <c r="P314" s="215"/>
      <c r="Q314" s="215"/>
      <c r="R314" s="215"/>
      <c r="S314" s="215"/>
      <c r="T314" s="216"/>
      <c r="AT314" s="217" t="s">
        <v>222</v>
      </c>
      <c r="AU314" s="217" t="s">
        <v>87</v>
      </c>
      <c r="AV314" s="14" t="s">
        <v>87</v>
      </c>
      <c r="AW314" s="14" t="s">
        <v>36</v>
      </c>
      <c r="AX314" s="14" t="s">
        <v>77</v>
      </c>
      <c r="AY314" s="217" t="s">
        <v>211</v>
      </c>
    </row>
    <row r="315" spans="1:65" s="15" customFormat="1">
      <c r="B315" s="218"/>
      <c r="C315" s="219"/>
      <c r="D315" s="198" t="s">
        <v>222</v>
      </c>
      <c r="E315" s="220" t="s">
        <v>19</v>
      </c>
      <c r="F315" s="221" t="s">
        <v>227</v>
      </c>
      <c r="G315" s="219"/>
      <c r="H315" s="222">
        <v>2.2000000000000002</v>
      </c>
      <c r="I315" s="223"/>
      <c r="J315" s="219"/>
      <c r="K315" s="219"/>
      <c r="L315" s="224"/>
      <c r="M315" s="225"/>
      <c r="N315" s="226"/>
      <c r="O315" s="226"/>
      <c r="P315" s="226"/>
      <c r="Q315" s="226"/>
      <c r="R315" s="226"/>
      <c r="S315" s="226"/>
      <c r="T315" s="227"/>
      <c r="AT315" s="228" t="s">
        <v>222</v>
      </c>
      <c r="AU315" s="228" t="s">
        <v>87</v>
      </c>
      <c r="AV315" s="15" t="s">
        <v>218</v>
      </c>
      <c r="AW315" s="15" t="s">
        <v>36</v>
      </c>
      <c r="AX315" s="15" t="s">
        <v>85</v>
      </c>
      <c r="AY315" s="228" t="s">
        <v>211</v>
      </c>
    </row>
    <row r="316" spans="1:65" s="2" customFormat="1" ht="62.65" customHeight="1">
      <c r="A316" s="38"/>
      <c r="B316" s="39"/>
      <c r="C316" s="178" t="s">
        <v>379</v>
      </c>
      <c r="D316" s="178" t="s">
        <v>214</v>
      </c>
      <c r="E316" s="179" t="s">
        <v>380</v>
      </c>
      <c r="F316" s="180" t="s">
        <v>381</v>
      </c>
      <c r="G316" s="181" t="s">
        <v>96</v>
      </c>
      <c r="H316" s="182">
        <v>0.7</v>
      </c>
      <c r="I316" s="183"/>
      <c r="J316" s="184">
        <f>ROUND(I316*H316,2)</f>
        <v>0</v>
      </c>
      <c r="K316" s="180" t="s">
        <v>19</v>
      </c>
      <c r="L316" s="43"/>
      <c r="M316" s="185" t="s">
        <v>19</v>
      </c>
      <c r="N316" s="186" t="s">
        <v>48</v>
      </c>
      <c r="O316" s="68"/>
      <c r="P316" s="187">
        <f>O316*H316</f>
        <v>0</v>
      </c>
      <c r="Q316" s="187">
        <v>4.2000000000000002E-4</v>
      </c>
      <c r="R316" s="187">
        <f>Q316*H316</f>
        <v>2.9399999999999999E-4</v>
      </c>
      <c r="S316" s="187">
        <v>0</v>
      </c>
      <c r="T316" s="18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89" t="s">
        <v>218</v>
      </c>
      <c r="AT316" s="189" t="s">
        <v>214</v>
      </c>
      <c r="AU316" s="189" t="s">
        <v>87</v>
      </c>
      <c r="AY316" s="21" t="s">
        <v>211</v>
      </c>
      <c r="BE316" s="190">
        <f>IF(N316="základní",J316,0)</f>
        <v>0</v>
      </c>
      <c r="BF316" s="190">
        <f>IF(N316="snížená",J316,0)</f>
        <v>0</v>
      </c>
      <c r="BG316" s="190">
        <f>IF(N316="zákl. přenesená",J316,0)</f>
        <v>0</v>
      </c>
      <c r="BH316" s="190">
        <f>IF(N316="sníž. přenesená",J316,0)</f>
        <v>0</v>
      </c>
      <c r="BI316" s="190">
        <f>IF(N316="nulová",J316,0)</f>
        <v>0</v>
      </c>
      <c r="BJ316" s="21" t="s">
        <v>85</v>
      </c>
      <c r="BK316" s="190">
        <f>ROUND(I316*H316,2)</f>
        <v>0</v>
      </c>
      <c r="BL316" s="21" t="s">
        <v>218</v>
      </c>
      <c r="BM316" s="189" t="s">
        <v>382</v>
      </c>
    </row>
    <row r="317" spans="1:65" s="13" customFormat="1">
      <c r="B317" s="196"/>
      <c r="C317" s="197"/>
      <c r="D317" s="198" t="s">
        <v>222</v>
      </c>
      <c r="E317" s="199" t="s">
        <v>19</v>
      </c>
      <c r="F317" s="200" t="s">
        <v>376</v>
      </c>
      <c r="G317" s="197"/>
      <c r="H317" s="199" t="s">
        <v>19</v>
      </c>
      <c r="I317" s="201"/>
      <c r="J317" s="197"/>
      <c r="K317" s="197"/>
      <c r="L317" s="202"/>
      <c r="M317" s="203"/>
      <c r="N317" s="204"/>
      <c r="O317" s="204"/>
      <c r="P317" s="204"/>
      <c r="Q317" s="204"/>
      <c r="R317" s="204"/>
      <c r="S317" s="204"/>
      <c r="T317" s="205"/>
      <c r="AT317" s="206" t="s">
        <v>222</v>
      </c>
      <c r="AU317" s="206" t="s">
        <v>87</v>
      </c>
      <c r="AV317" s="13" t="s">
        <v>85</v>
      </c>
      <c r="AW317" s="13" t="s">
        <v>36</v>
      </c>
      <c r="AX317" s="13" t="s">
        <v>77</v>
      </c>
      <c r="AY317" s="206" t="s">
        <v>211</v>
      </c>
    </row>
    <row r="318" spans="1:65" s="13" customFormat="1" ht="22.5">
      <c r="B318" s="196"/>
      <c r="C318" s="197"/>
      <c r="D318" s="198" t="s">
        <v>222</v>
      </c>
      <c r="E318" s="199" t="s">
        <v>19</v>
      </c>
      <c r="F318" s="200" t="s">
        <v>377</v>
      </c>
      <c r="G318" s="197"/>
      <c r="H318" s="199" t="s">
        <v>19</v>
      </c>
      <c r="I318" s="201"/>
      <c r="J318" s="197"/>
      <c r="K318" s="197"/>
      <c r="L318" s="202"/>
      <c r="M318" s="203"/>
      <c r="N318" s="204"/>
      <c r="O318" s="204"/>
      <c r="P318" s="204"/>
      <c r="Q318" s="204"/>
      <c r="R318" s="204"/>
      <c r="S318" s="204"/>
      <c r="T318" s="205"/>
      <c r="AT318" s="206" t="s">
        <v>222</v>
      </c>
      <c r="AU318" s="206" t="s">
        <v>87</v>
      </c>
      <c r="AV318" s="13" t="s">
        <v>85</v>
      </c>
      <c r="AW318" s="13" t="s">
        <v>36</v>
      </c>
      <c r="AX318" s="13" t="s">
        <v>77</v>
      </c>
      <c r="AY318" s="206" t="s">
        <v>211</v>
      </c>
    </row>
    <row r="319" spans="1:65" s="14" customFormat="1">
      <c r="B319" s="207"/>
      <c r="C319" s="208"/>
      <c r="D319" s="198" t="s">
        <v>222</v>
      </c>
      <c r="E319" s="209" t="s">
        <v>19</v>
      </c>
      <c r="F319" s="210" t="s">
        <v>383</v>
      </c>
      <c r="G319" s="208"/>
      <c r="H319" s="211">
        <v>0.7</v>
      </c>
      <c r="I319" s="212"/>
      <c r="J319" s="208"/>
      <c r="K319" s="208"/>
      <c r="L319" s="213"/>
      <c r="M319" s="214"/>
      <c r="N319" s="215"/>
      <c r="O319" s="215"/>
      <c r="P319" s="215"/>
      <c r="Q319" s="215"/>
      <c r="R319" s="215"/>
      <c r="S319" s="215"/>
      <c r="T319" s="216"/>
      <c r="AT319" s="217" t="s">
        <v>222</v>
      </c>
      <c r="AU319" s="217" t="s">
        <v>87</v>
      </c>
      <c r="AV319" s="14" t="s">
        <v>87</v>
      </c>
      <c r="AW319" s="14" t="s">
        <v>36</v>
      </c>
      <c r="AX319" s="14" t="s">
        <v>77</v>
      </c>
      <c r="AY319" s="217" t="s">
        <v>211</v>
      </c>
    </row>
    <row r="320" spans="1:65" s="15" customFormat="1">
      <c r="B320" s="218"/>
      <c r="C320" s="219"/>
      <c r="D320" s="198" t="s">
        <v>222</v>
      </c>
      <c r="E320" s="220" t="s">
        <v>19</v>
      </c>
      <c r="F320" s="221" t="s">
        <v>227</v>
      </c>
      <c r="G320" s="219"/>
      <c r="H320" s="222">
        <v>0.7</v>
      </c>
      <c r="I320" s="223"/>
      <c r="J320" s="219"/>
      <c r="K320" s="219"/>
      <c r="L320" s="224"/>
      <c r="M320" s="225"/>
      <c r="N320" s="226"/>
      <c r="O320" s="226"/>
      <c r="P320" s="226"/>
      <c r="Q320" s="226"/>
      <c r="R320" s="226"/>
      <c r="S320" s="226"/>
      <c r="T320" s="227"/>
      <c r="AT320" s="228" t="s">
        <v>222</v>
      </c>
      <c r="AU320" s="228" t="s">
        <v>87</v>
      </c>
      <c r="AV320" s="15" t="s">
        <v>218</v>
      </c>
      <c r="AW320" s="15" t="s">
        <v>36</v>
      </c>
      <c r="AX320" s="15" t="s">
        <v>85</v>
      </c>
      <c r="AY320" s="228" t="s">
        <v>211</v>
      </c>
    </row>
    <row r="321" spans="1:65" s="12" customFormat="1" ht="22.9" customHeight="1">
      <c r="B321" s="162"/>
      <c r="C321" s="163"/>
      <c r="D321" s="164" t="s">
        <v>76</v>
      </c>
      <c r="E321" s="176" t="s">
        <v>384</v>
      </c>
      <c r="F321" s="176" t="s">
        <v>385</v>
      </c>
      <c r="G321" s="163"/>
      <c r="H321" s="163"/>
      <c r="I321" s="166"/>
      <c r="J321" s="177">
        <f>BK321</f>
        <v>0</v>
      </c>
      <c r="K321" s="163"/>
      <c r="L321" s="168"/>
      <c r="M321" s="169"/>
      <c r="N321" s="170"/>
      <c r="O321" s="170"/>
      <c r="P321" s="171">
        <f>P322+P353+P382+P425+P481+P545+P618</f>
        <v>0</v>
      </c>
      <c r="Q321" s="170"/>
      <c r="R321" s="171">
        <f>R322+R353+R382+R425+R481+R545+R618</f>
        <v>0</v>
      </c>
      <c r="S321" s="170"/>
      <c r="T321" s="172">
        <f>T322+T353+T382+T425+T481+T545+T618</f>
        <v>0</v>
      </c>
      <c r="AR321" s="173" t="s">
        <v>85</v>
      </c>
      <c r="AT321" s="174" t="s">
        <v>76</v>
      </c>
      <c r="AU321" s="174" t="s">
        <v>85</v>
      </c>
      <c r="AY321" s="173" t="s">
        <v>211</v>
      </c>
      <c r="BK321" s="175">
        <f>BK322+BK353+BK382+BK425+BK481+BK545+BK618</f>
        <v>0</v>
      </c>
    </row>
    <row r="322" spans="1:65" s="12" customFormat="1" ht="20.85" customHeight="1">
      <c r="B322" s="162"/>
      <c r="C322" s="163"/>
      <c r="D322" s="164" t="s">
        <v>76</v>
      </c>
      <c r="E322" s="176" t="s">
        <v>386</v>
      </c>
      <c r="F322" s="176" t="s">
        <v>387</v>
      </c>
      <c r="G322" s="163"/>
      <c r="H322" s="163"/>
      <c r="I322" s="166"/>
      <c r="J322" s="177">
        <f>BK322</f>
        <v>0</v>
      </c>
      <c r="K322" s="163"/>
      <c r="L322" s="168"/>
      <c r="M322" s="169"/>
      <c r="N322" s="170"/>
      <c r="O322" s="170"/>
      <c r="P322" s="171">
        <f>SUM(P323:P352)</f>
        <v>0</v>
      </c>
      <c r="Q322" s="170"/>
      <c r="R322" s="171">
        <f>SUM(R323:R352)</f>
        <v>0</v>
      </c>
      <c r="S322" s="170"/>
      <c r="T322" s="172">
        <f>SUM(T323:T352)</f>
        <v>0</v>
      </c>
      <c r="AR322" s="173" t="s">
        <v>85</v>
      </c>
      <c r="AT322" s="174" t="s">
        <v>76</v>
      </c>
      <c r="AU322" s="174" t="s">
        <v>87</v>
      </c>
      <c r="AY322" s="173" t="s">
        <v>211</v>
      </c>
      <c r="BK322" s="175">
        <f>SUM(BK323:BK352)</f>
        <v>0</v>
      </c>
    </row>
    <row r="323" spans="1:65" s="2" customFormat="1" ht="90" customHeight="1">
      <c r="A323" s="38"/>
      <c r="B323" s="39"/>
      <c r="C323" s="178" t="s">
        <v>301</v>
      </c>
      <c r="D323" s="178" t="s">
        <v>214</v>
      </c>
      <c r="E323" s="179" t="s">
        <v>388</v>
      </c>
      <c r="F323" s="180" t="s">
        <v>389</v>
      </c>
      <c r="G323" s="181" t="s">
        <v>96</v>
      </c>
      <c r="H323" s="182">
        <v>276.08100000000002</v>
      </c>
      <c r="I323" s="183"/>
      <c r="J323" s="184">
        <f>ROUND(I323*H323,2)</f>
        <v>0</v>
      </c>
      <c r="K323" s="180" t="s">
        <v>19</v>
      </c>
      <c r="L323" s="43"/>
      <c r="M323" s="185" t="s">
        <v>19</v>
      </c>
      <c r="N323" s="186" t="s">
        <v>48</v>
      </c>
      <c r="O323" s="68"/>
      <c r="P323" s="187">
        <f>O323*H323</f>
        <v>0</v>
      </c>
      <c r="Q323" s="187">
        <v>0</v>
      </c>
      <c r="R323" s="187">
        <f>Q323*H323</f>
        <v>0</v>
      </c>
      <c r="S323" s="187">
        <v>0</v>
      </c>
      <c r="T323" s="18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189" t="s">
        <v>218</v>
      </c>
      <c r="AT323" s="189" t="s">
        <v>214</v>
      </c>
      <c r="AU323" s="189" t="s">
        <v>233</v>
      </c>
      <c r="AY323" s="21" t="s">
        <v>211</v>
      </c>
      <c r="BE323" s="190">
        <f>IF(N323="základní",J323,0)</f>
        <v>0</v>
      </c>
      <c r="BF323" s="190">
        <f>IF(N323="snížená",J323,0)</f>
        <v>0</v>
      </c>
      <c r="BG323" s="190">
        <f>IF(N323="zákl. přenesená",J323,0)</f>
        <v>0</v>
      </c>
      <c r="BH323" s="190">
        <f>IF(N323="sníž. přenesená",J323,0)</f>
        <v>0</v>
      </c>
      <c r="BI323" s="190">
        <f>IF(N323="nulová",J323,0)</f>
        <v>0</v>
      </c>
      <c r="BJ323" s="21" t="s">
        <v>85</v>
      </c>
      <c r="BK323" s="190">
        <f>ROUND(I323*H323,2)</f>
        <v>0</v>
      </c>
      <c r="BL323" s="21" t="s">
        <v>218</v>
      </c>
      <c r="BM323" s="189" t="s">
        <v>390</v>
      </c>
    </row>
    <row r="324" spans="1:65" s="13" customFormat="1">
      <c r="B324" s="196"/>
      <c r="C324" s="197"/>
      <c r="D324" s="198" t="s">
        <v>222</v>
      </c>
      <c r="E324" s="199" t="s">
        <v>19</v>
      </c>
      <c r="F324" s="200" t="s">
        <v>223</v>
      </c>
      <c r="G324" s="197"/>
      <c r="H324" s="199" t="s">
        <v>19</v>
      </c>
      <c r="I324" s="201"/>
      <c r="J324" s="197"/>
      <c r="K324" s="197"/>
      <c r="L324" s="202"/>
      <c r="M324" s="203"/>
      <c r="N324" s="204"/>
      <c r="O324" s="204"/>
      <c r="P324" s="204"/>
      <c r="Q324" s="204"/>
      <c r="R324" s="204"/>
      <c r="S324" s="204"/>
      <c r="T324" s="205"/>
      <c r="AT324" s="206" t="s">
        <v>222</v>
      </c>
      <c r="AU324" s="206" t="s">
        <v>233</v>
      </c>
      <c r="AV324" s="13" t="s">
        <v>85</v>
      </c>
      <c r="AW324" s="13" t="s">
        <v>36</v>
      </c>
      <c r="AX324" s="13" t="s">
        <v>77</v>
      </c>
      <c r="AY324" s="206" t="s">
        <v>211</v>
      </c>
    </row>
    <row r="325" spans="1:65" s="13" customFormat="1">
      <c r="B325" s="196"/>
      <c r="C325" s="197"/>
      <c r="D325" s="198" t="s">
        <v>222</v>
      </c>
      <c r="E325" s="199" t="s">
        <v>19</v>
      </c>
      <c r="F325" s="200" t="s">
        <v>391</v>
      </c>
      <c r="G325" s="197"/>
      <c r="H325" s="199" t="s">
        <v>19</v>
      </c>
      <c r="I325" s="201"/>
      <c r="J325" s="197"/>
      <c r="K325" s="197"/>
      <c r="L325" s="202"/>
      <c r="M325" s="203"/>
      <c r="N325" s="204"/>
      <c r="O325" s="204"/>
      <c r="P325" s="204"/>
      <c r="Q325" s="204"/>
      <c r="R325" s="204"/>
      <c r="S325" s="204"/>
      <c r="T325" s="205"/>
      <c r="AT325" s="206" t="s">
        <v>222</v>
      </c>
      <c r="AU325" s="206" t="s">
        <v>233</v>
      </c>
      <c r="AV325" s="13" t="s">
        <v>85</v>
      </c>
      <c r="AW325" s="13" t="s">
        <v>36</v>
      </c>
      <c r="AX325" s="13" t="s">
        <v>77</v>
      </c>
      <c r="AY325" s="206" t="s">
        <v>211</v>
      </c>
    </row>
    <row r="326" spans="1:65" s="13" customFormat="1">
      <c r="B326" s="196"/>
      <c r="C326" s="197"/>
      <c r="D326" s="198" t="s">
        <v>222</v>
      </c>
      <c r="E326" s="199" t="s">
        <v>19</v>
      </c>
      <c r="F326" s="200" t="s">
        <v>392</v>
      </c>
      <c r="G326" s="197"/>
      <c r="H326" s="199" t="s">
        <v>19</v>
      </c>
      <c r="I326" s="201"/>
      <c r="J326" s="197"/>
      <c r="K326" s="197"/>
      <c r="L326" s="202"/>
      <c r="M326" s="203"/>
      <c r="N326" s="204"/>
      <c r="O326" s="204"/>
      <c r="P326" s="204"/>
      <c r="Q326" s="204"/>
      <c r="R326" s="204"/>
      <c r="S326" s="204"/>
      <c r="T326" s="205"/>
      <c r="AT326" s="206" t="s">
        <v>222</v>
      </c>
      <c r="AU326" s="206" t="s">
        <v>233</v>
      </c>
      <c r="AV326" s="13" t="s">
        <v>85</v>
      </c>
      <c r="AW326" s="13" t="s">
        <v>36</v>
      </c>
      <c r="AX326" s="13" t="s">
        <v>77</v>
      </c>
      <c r="AY326" s="206" t="s">
        <v>211</v>
      </c>
    </row>
    <row r="327" spans="1:65" s="13" customFormat="1">
      <c r="B327" s="196"/>
      <c r="C327" s="197"/>
      <c r="D327" s="198" t="s">
        <v>222</v>
      </c>
      <c r="E327" s="199" t="s">
        <v>19</v>
      </c>
      <c r="F327" s="200" t="s">
        <v>307</v>
      </c>
      <c r="G327" s="197"/>
      <c r="H327" s="199" t="s">
        <v>19</v>
      </c>
      <c r="I327" s="201"/>
      <c r="J327" s="197"/>
      <c r="K327" s="197"/>
      <c r="L327" s="202"/>
      <c r="M327" s="203"/>
      <c r="N327" s="204"/>
      <c r="O327" s="204"/>
      <c r="P327" s="204"/>
      <c r="Q327" s="204"/>
      <c r="R327" s="204"/>
      <c r="S327" s="204"/>
      <c r="T327" s="205"/>
      <c r="AT327" s="206" t="s">
        <v>222</v>
      </c>
      <c r="AU327" s="206" t="s">
        <v>233</v>
      </c>
      <c r="AV327" s="13" t="s">
        <v>85</v>
      </c>
      <c r="AW327" s="13" t="s">
        <v>36</v>
      </c>
      <c r="AX327" s="13" t="s">
        <v>77</v>
      </c>
      <c r="AY327" s="206" t="s">
        <v>211</v>
      </c>
    </row>
    <row r="328" spans="1:65" s="13" customFormat="1">
      <c r="B328" s="196"/>
      <c r="C328" s="197"/>
      <c r="D328" s="198" t="s">
        <v>222</v>
      </c>
      <c r="E328" s="199" t="s">
        <v>19</v>
      </c>
      <c r="F328" s="200" t="s">
        <v>309</v>
      </c>
      <c r="G328" s="197"/>
      <c r="H328" s="199" t="s">
        <v>19</v>
      </c>
      <c r="I328" s="201"/>
      <c r="J328" s="197"/>
      <c r="K328" s="197"/>
      <c r="L328" s="202"/>
      <c r="M328" s="203"/>
      <c r="N328" s="204"/>
      <c r="O328" s="204"/>
      <c r="P328" s="204"/>
      <c r="Q328" s="204"/>
      <c r="R328" s="204"/>
      <c r="S328" s="204"/>
      <c r="T328" s="205"/>
      <c r="AT328" s="206" t="s">
        <v>222</v>
      </c>
      <c r="AU328" s="206" t="s">
        <v>233</v>
      </c>
      <c r="AV328" s="13" t="s">
        <v>85</v>
      </c>
      <c r="AW328" s="13" t="s">
        <v>36</v>
      </c>
      <c r="AX328" s="13" t="s">
        <v>77</v>
      </c>
      <c r="AY328" s="206" t="s">
        <v>211</v>
      </c>
    </row>
    <row r="329" spans="1:65" s="13" customFormat="1">
      <c r="B329" s="196"/>
      <c r="C329" s="197"/>
      <c r="D329" s="198" t="s">
        <v>222</v>
      </c>
      <c r="E329" s="199" t="s">
        <v>19</v>
      </c>
      <c r="F329" s="200" t="s">
        <v>393</v>
      </c>
      <c r="G329" s="197"/>
      <c r="H329" s="199" t="s">
        <v>19</v>
      </c>
      <c r="I329" s="201"/>
      <c r="J329" s="197"/>
      <c r="K329" s="197"/>
      <c r="L329" s="202"/>
      <c r="M329" s="203"/>
      <c r="N329" s="204"/>
      <c r="O329" s="204"/>
      <c r="P329" s="204"/>
      <c r="Q329" s="204"/>
      <c r="R329" s="204"/>
      <c r="S329" s="204"/>
      <c r="T329" s="205"/>
      <c r="AT329" s="206" t="s">
        <v>222</v>
      </c>
      <c r="AU329" s="206" t="s">
        <v>233</v>
      </c>
      <c r="AV329" s="13" t="s">
        <v>85</v>
      </c>
      <c r="AW329" s="13" t="s">
        <v>36</v>
      </c>
      <c r="AX329" s="13" t="s">
        <v>77</v>
      </c>
      <c r="AY329" s="206" t="s">
        <v>211</v>
      </c>
    </row>
    <row r="330" spans="1:65" s="14" customFormat="1">
      <c r="B330" s="207"/>
      <c r="C330" s="208"/>
      <c r="D330" s="198" t="s">
        <v>222</v>
      </c>
      <c r="E330" s="209" t="s">
        <v>19</v>
      </c>
      <c r="F330" s="210" t="s">
        <v>145</v>
      </c>
      <c r="G330" s="208"/>
      <c r="H330" s="211">
        <v>276.08100000000002</v>
      </c>
      <c r="I330" s="212"/>
      <c r="J330" s="208"/>
      <c r="K330" s="208"/>
      <c r="L330" s="213"/>
      <c r="M330" s="214"/>
      <c r="N330" s="215"/>
      <c r="O330" s="215"/>
      <c r="P330" s="215"/>
      <c r="Q330" s="215"/>
      <c r="R330" s="215"/>
      <c r="S330" s="215"/>
      <c r="T330" s="216"/>
      <c r="AT330" s="217" t="s">
        <v>222</v>
      </c>
      <c r="AU330" s="217" t="s">
        <v>233</v>
      </c>
      <c r="AV330" s="14" t="s">
        <v>87</v>
      </c>
      <c r="AW330" s="14" t="s">
        <v>36</v>
      </c>
      <c r="AX330" s="14" t="s">
        <v>77</v>
      </c>
      <c r="AY330" s="217" t="s">
        <v>211</v>
      </c>
    </row>
    <row r="331" spans="1:65" s="15" customFormat="1">
      <c r="B331" s="218"/>
      <c r="C331" s="219"/>
      <c r="D331" s="198" t="s">
        <v>222</v>
      </c>
      <c r="E331" s="220" t="s">
        <v>144</v>
      </c>
      <c r="F331" s="221" t="s">
        <v>227</v>
      </c>
      <c r="G331" s="219"/>
      <c r="H331" s="222">
        <v>276.08100000000002</v>
      </c>
      <c r="I331" s="223"/>
      <c r="J331" s="219"/>
      <c r="K331" s="219"/>
      <c r="L331" s="224"/>
      <c r="M331" s="225"/>
      <c r="N331" s="226"/>
      <c r="O331" s="226"/>
      <c r="P331" s="226"/>
      <c r="Q331" s="226"/>
      <c r="R331" s="226"/>
      <c r="S331" s="226"/>
      <c r="T331" s="227"/>
      <c r="AT331" s="228" t="s">
        <v>222</v>
      </c>
      <c r="AU331" s="228" t="s">
        <v>233</v>
      </c>
      <c r="AV331" s="15" t="s">
        <v>218</v>
      </c>
      <c r="AW331" s="15" t="s">
        <v>36</v>
      </c>
      <c r="AX331" s="15" t="s">
        <v>85</v>
      </c>
      <c r="AY331" s="228" t="s">
        <v>211</v>
      </c>
    </row>
    <row r="332" spans="1:65" s="2" customFormat="1" ht="90" customHeight="1">
      <c r="A332" s="38"/>
      <c r="B332" s="39"/>
      <c r="C332" s="178" t="s">
        <v>394</v>
      </c>
      <c r="D332" s="178" t="s">
        <v>214</v>
      </c>
      <c r="E332" s="179" t="s">
        <v>395</v>
      </c>
      <c r="F332" s="180" t="s">
        <v>396</v>
      </c>
      <c r="G332" s="181" t="s">
        <v>397</v>
      </c>
      <c r="H332" s="182">
        <v>5</v>
      </c>
      <c r="I332" s="183"/>
      <c r="J332" s="184">
        <f>ROUND(I332*H332,2)</f>
        <v>0</v>
      </c>
      <c r="K332" s="180" t="s">
        <v>19</v>
      </c>
      <c r="L332" s="43"/>
      <c r="M332" s="185" t="s">
        <v>19</v>
      </c>
      <c r="N332" s="186" t="s">
        <v>48</v>
      </c>
      <c r="O332" s="68"/>
      <c r="P332" s="187">
        <f>O332*H332</f>
        <v>0</v>
      </c>
      <c r="Q332" s="187">
        <v>0</v>
      </c>
      <c r="R332" s="187">
        <f>Q332*H332</f>
        <v>0</v>
      </c>
      <c r="S332" s="187">
        <v>0</v>
      </c>
      <c r="T332" s="18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189" t="s">
        <v>218</v>
      </c>
      <c r="AT332" s="189" t="s">
        <v>214</v>
      </c>
      <c r="AU332" s="189" t="s">
        <v>233</v>
      </c>
      <c r="AY332" s="21" t="s">
        <v>211</v>
      </c>
      <c r="BE332" s="190">
        <f>IF(N332="základní",J332,0)</f>
        <v>0</v>
      </c>
      <c r="BF332" s="190">
        <f>IF(N332="snížená",J332,0)</f>
        <v>0</v>
      </c>
      <c r="BG332" s="190">
        <f>IF(N332="zákl. přenesená",J332,0)</f>
        <v>0</v>
      </c>
      <c r="BH332" s="190">
        <f>IF(N332="sníž. přenesená",J332,0)</f>
        <v>0</v>
      </c>
      <c r="BI332" s="190">
        <f>IF(N332="nulová",J332,0)</f>
        <v>0</v>
      </c>
      <c r="BJ332" s="21" t="s">
        <v>85</v>
      </c>
      <c r="BK332" s="190">
        <f>ROUND(I332*H332,2)</f>
        <v>0</v>
      </c>
      <c r="BL332" s="21" t="s">
        <v>218</v>
      </c>
      <c r="BM332" s="189" t="s">
        <v>398</v>
      </c>
    </row>
    <row r="333" spans="1:65" s="13" customFormat="1">
      <c r="B333" s="196"/>
      <c r="C333" s="197"/>
      <c r="D333" s="198" t="s">
        <v>222</v>
      </c>
      <c r="E333" s="199" t="s">
        <v>19</v>
      </c>
      <c r="F333" s="200" t="s">
        <v>223</v>
      </c>
      <c r="G333" s="197"/>
      <c r="H333" s="199" t="s">
        <v>19</v>
      </c>
      <c r="I333" s="201"/>
      <c r="J333" s="197"/>
      <c r="K333" s="197"/>
      <c r="L333" s="202"/>
      <c r="M333" s="203"/>
      <c r="N333" s="204"/>
      <c r="O333" s="204"/>
      <c r="P333" s="204"/>
      <c r="Q333" s="204"/>
      <c r="R333" s="204"/>
      <c r="S333" s="204"/>
      <c r="T333" s="205"/>
      <c r="AT333" s="206" t="s">
        <v>222</v>
      </c>
      <c r="AU333" s="206" t="s">
        <v>233</v>
      </c>
      <c r="AV333" s="13" t="s">
        <v>85</v>
      </c>
      <c r="AW333" s="13" t="s">
        <v>36</v>
      </c>
      <c r="AX333" s="13" t="s">
        <v>77</v>
      </c>
      <c r="AY333" s="206" t="s">
        <v>211</v>
      </c>
    </row>
    <row r="334" spans="1:65" s="13" customFormat="1">
      <c r="B334" s="196"/>
      <c r="C334" s="197"/>
      <c r="D334" s="198" t="s">
        <v>222</v>
      </c>
      <c r="E334" s="199" t="s">
        <v>19</v>
      </c>
      <c r="F334" s="200" t="s">
        <v>391</v>
      </c>
      <c r="G334" s="197"/>
      <c r="H334" s="199" t="s">
        <v>19</v>
      </c>
      <c r="I334" s="201"/>
      <c r="J334" s="197"/>
      <c r="K334" s="197"/>
      <c r="L334" s="202"/>
      <c r="M334" s="203"/>
      <c r="N334" s="204"/>
      <c r="O334" s="204"/>
      <c r="P334" s="204"/>
      <c r="Q334" s="204"/>
      <c r="R334" s="204"/>
      <c r="S334" s="204"/>
      <c r="T334" s="205"/>
      <c r="AT334" s="206" t="s">
        <v>222</v>
      </c>
      <c r="AU334" s="206" t="s">
        <v>233</v>
      </c>
      <c r="AV334" s="13" t="s">
        <v>85</v>
      </c>
      <c r="AW334" s="13" t="s">
        <v>36</v>
      </c>
      <c r="AX334" s="13" t="s">
        <v>77</v>
      </c>
      <c r="AY334" s="206" t="s">
        <v>211</v>
      </c>
    </row>
    <row r="335" spans="1:65" s="13" customFormat="1">
      <c r="B335" s="196"/>
      <c r="C335" s="197"/>
      <c r="D335" s="198" t="s">
        <v>222</v>
      </c>
      <c r="E335" s="199" t="s">
        <v>19</v>
      </c>
      <c r="F335" s="200" t="s">
        <v>392</v>
      </c>
      <c r="G335" s="197"/>
      <c r="H335" s="199" t="s">
        <v>19</v>
      </c>
      <c r="I335" s="201"/>
      <c r="J335" s="197"/>
      <c r="K335" s="197"/>
      <c r="L335" s="202"/>
      <c r="M335" s="203"/>
      <c r="N335" s="204"/>
      <c r="O335" s="204"/>
      <c r="P335" s="204"/>
      <c r="Q335" s="204"/>
      <c r="R335" s="204"/>
      <c r="S335" s="204"/>
      <c r="T335" s="205"/>
      <c r="AT335" s="206" t="s">
        <v>222</v>
      </c>
      <c r="AU335" s="206" t="s">
        <v>233</v>
      </c>
      <c r="AV335" s="13" t="s">
        <v>85</v>
      </c>
      <c r="AW335" s="13" t="s">
        <v>36</v>
      </c>
      <c r="AX335" s="13" t="s">
        <v>77</v>
      </c>
      <c r="AY335" s="206" t="s">
        <v>211</v>
      </c>
    </row>
    <row r="336" spans="1:65" s="13" customFormat="1">
      <c r="B336" s="196"/>
      <c r="C336" s="197"/>
      <c r="D336" s="198" t="s">
        <v>222</v>
      </c>
      <c r="E336" s="199" t="s">
        <v>19</v>
      </c>
      <c r="F336" s="200" t="s">
        <v>399</v>
      </c>
      <c r="G336" s="197"/>
      <c r="H336" s="199" t="s">
        <v>19</v>
      </c>
      <c r="I336" s="201"/>
      <c r="J336" s="197"/>
      <c r="K336" s="197"/>
      <c r="L336" s="202"/>
      <c r="M336" s="203"/>
      <c r="N336" s="204"/>
      <c r="O336" s="204"/>
      <c r="P336" s="204"/>
      <c r="Q336" s="204"/>
      <c r="R336" s="204"/>
      <c r="S336" s="204"/>
      <c r="T336" s="205"/>
      <c r="AT336" s="206" t="s">
        <v>222</v>
      </c>
      <c r="AU336" s="206" t="s">
        <v>233</v>
      </c>
      <c r="AV336" s="13" t="s">
        <v>85</v>
      </c>
      <c r="AW336" s="13" t="s">
        <v>36</v>
      </c>
      <c r="AX336" s="13" t="s">
        <v>77</v>
      </c>
      <c r="AY336" s="206" t="s">
        <v>211</v>
      </c>
    </row>
    <row r="337" spans="1:65" s="14" customFormat="1">
      <c r="B337" s="207"/>
      <c r="C337" s="208"/>
      <c r="D337" s="198" t="s">
        <v>222</v>
      </c>
      <c r="E337" s="209" t="s">
        <v>19</v>
      </c>
      <c r="F337" s="210" t="s">
        <v>400</v>
      </c>
      <c r="G337" s="208"/>
      <c r="H337" s="211">
        <v>5</v>
      </c>
      <c r="I337" s="212"/>
      <c r="J337" s="208"/>
      <c r="K337" s="208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222</v>
      </c>
      <c r="AU337" s="217" t="s">
        <v>233</v>
      </c>
      <c r="AV337" s="14" t="s">
        <v>87</v>
      </c>
      <c r="AW337" s="14" t="s">
        <v>36</v>
      </c>
      <c r="AX337" s="14" t="s">
        <v>77</v>
      </c>
      <c r="AY337" s="217" t="s">
        <v>211</v>
      </c>
    </row>
    <row r="338" spans="1:65" s="15" customFormat="1">
      <c r="B338" s="218"/>
      <c r="C338" s="219"/>
      <c r="D338" s="198" t="s">
        <v>222</v>
      </c>
      <c r="E338" s="220" t="s">
        <v>19</v>
      </c>
      <c r="F338" s="221" t="s">
        <v>227</v>
      </c>
      <c r="G338" s="219"/>
      <c r="H338" s="222">
        <v>5</v>
      </c>
      <c r="I338" s="223"/>
      <c r="J338" s="219"/>
      <c r="K338" s="219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222</v>
      </c>
      <c r="AU338" s="228" t="s">
        <v>233</v>
      </c>
      <c r="AV338" s="15" t="s">
        <v>218</v>
      </c>
      <c r="AW338" s="15" t="s">
        <v>36</v>
      </c>
      <c r="AX338" s="15" t="s">
        <v>85</v>
      </c>
      <c r="AY338" s="228" t="s">
        <v>211</v>
      </c>
    </row>
    <row r="339" spans="1:65" s="2" customFormat="1" ht="90" customHeight="1">
      <c r="A339" s="38"/>
      <c r="B339" s="39"/>
      <c r="C339" s="178" t="s">
        <v>401</v>
      </c>
      <c r="D339" s="178" t="s">
        <v>214</v>
      </c>
      <c r="E339" s="179" t="s">
        <v>402</v>
      </c>
      <c r="F339" s="180" t="s">
        <v>403</v>
      </c>
      <c r="G339" s="181" t="s">
        <v>397</v>
      </c>
      <c r="H339" s="182">
        <v>11</v>
      </c>
      <c r="I339" s="183"/>
      <c r="J339" s="184">
        <f>ROUND(I339*H339,2)</f>
        <v>0</v>
      </c>
      <c r="K339" s="180" t="s">
        <v>19</v>
      </c>
      <c r="L339" s="43"/>
      <c r="M339" s="185" t="s">
        <v>19</v>
      </c>
      <c r="N339" s="186" t="s">
        <v>48</v>
      </c>
      <c r="O339" s="68"/>
      <c r="P339" s="187">
        <f>O339*H339</f>
        <v>0</v>
      </c>
      <c r="Q339" s="187">
        <v>0</v>
      </c>
      <c r="R339" s="187">
        <f>Q339*H339</f>
        <v>0</v>
      </c>
      <c r="S339" s="187">
        <v>0</v>
      </c>
      <c r="T339" s="18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89" t="s">
        <v>218</v>
      </c>
      <c r="AT339" s="189" t="s">
        <v>214</v>
      </c>
      <c r="AU339" s="189" t="s">
        <v>233</v>
      </c>
      <c r="AY339" s="21" t="s">
        <v>211</v>
      </c>
      <c r="BE339" s="190">
        <f>IF(N339="základní",J339,0)</f>
        <v>0</v>
      </c>
      <c r="BF339" s="190">
        <f>IF(N339="snížená",J339,0)</f>
        <v>0</v>
      </c>
      <c r="BG339" s="190">
        <f>IF(N339="zákl. přenesená",J339,0)</f>
        <v>0</v>
      </c>
      <c r="BH339" s="190">
        <f>IF(N339="sníž. přenesená",J339,0)</f>
        <v>0</v>
      </c>
      <c r="BI339" s="190">
        <f>IF(N339="nulová",J339,0)</f>
        <v>0</v>
      </c>
      <c r="BJ339" s="21" t="s">
        <v>85</v>
      </c>
      <c r="BK339" s="190">
        <f>ROUND(I339*H339,2)</f>
        <v>0</v>
      </c>
      <c r="BL339" s="21" t="s">
        <v>218</v>
      </c>
      <c r="BM339" s="189" t="s">
        <v>404</v>
      </c>
    </row>
    <row r="340" spans="1:65" s="13" customFormat="1">
      <c r="B340" s="196"/>
      <c r="C340" s="197"/>
      <c r="D340" s="198" t="s">
        <v>222</v>
      </c>
      <c r="E340" s="199" t="s">
        <v>19</v>
      </c>
      <c r="F340" s="200" t="s">
        <v>223</v>
      </c>
      <c r="G340" s="197"/>
      <c r="H340" s="199" t="s">
        <v>19</v>
      </c>
      <c r="I340" s="201"/>
      <c r="J340" s="197"/>
      <c r="K340" s="197"/>
      <c r="L340" s="202"/>
      <c r="M340" s="203"/>
      <c r="N340" s="204"/>
      <c r="O340" s="204"/>
      <c r="P340" s="204"/>
      <c r="Q340" s="204"/>
      <c r="R340" s="204"/>
      <c r="S340" s="204"/>
      <c r="T340" s="205"/>
      <c r="AT340" s="206" t="s">
        <v>222</v>
      </c>
      <c r="AU340" s="206" t="s">
        <v>233</v>
      </c>
      <c r="AV340" s="13" t="s">
        <v>85</v>
      </c>
      <c r="AW340" s="13" t="s">
        <v>36</v>
      </c>
      <c r="AX340" s="13" t="s">
        <v>77</v>
      </c>
      <c r="AY340" s="206" t="s">
        <v>211</v>
      </c>
    </row>
    <row r="341" spans="1:65" s="13" customFormat="1">
      <c r="B341" s="196"/>
      <c r="C341" s="197"/>
      <c r="D341" s="198" t="s">
        <v>222</v>
      </c>
      <c r="E341" s="199" t="s">
        <v>19</v>
      </c>
      <c r="F341" s="200" t="s">
        <v>391</v>
      </c>
      <c r="G341" s="197"/>
      <c r="H341" s="199" t="s">
        <v>19</v>
      </c>
      <c r="I341" s="201"/>
      <c r="J341" s="197"/>
      <c r="K341" s="197"/>
      <c r="L341" s="202"/>
      <c r="M341" s="203"/>
      <c r="N341" s="204"/>
      <c r="O341" s="204"/>
      <c r="P341" s="204"/>
      <c r="Q341" s="204"/>
      <c r="R341" s="204"/>
      <c r="S341" s="204"/>
      <c r="T341" s="205"/>
      <c r="AT341" s="206" t="s">
        <v>222</v>
      </c>
      <c r="AU341" s="206" t="s">
        <v>233</v>
      </c>
      <c r="AV341" s="13" t="s">
        <v>85</v>
      </c>
      <c r="AW341" s="13" t="s">
        <v>36</v>
      </c>
      <c r="AX341" s="13" t="s">
        <v>77</v>
      </c>
      <c r="AY341" s="206" t="s">
        <v>211</v>
      </c>
    </row>
    <row r="342" spans="1:65" s="13" customFormat="1">
      <c r="B342" s="196"/>
      <c r="C342" s="197"/>
      <c r="D342" s="198" t="s">
        <v>222</v>
      </c>
      <c r="E342" s="199" t="s">
        <v>19</v>
      </c>
      <c r="F342" s="200" t="s">
        <v>392</v>
      </c>
      <c r="G342" s="197"/>
      <c r="H342" s="199" t="s">
        <v>19</v>
      </c>
      <c r="I342" s="201"/>
      <c r="J342" s="197"/>
      <c r="K342" s="197"/>
      <c r="L342" s="202"/>
      <c r="M342" s="203"/>
      <c r="N342" s="204"/>
      <c r="O342" s="204"/>
      <c r="P342" s="204"/>
      <c r="Q342" s="204"/>
      <c r="R342" s="204"/>
      <c r="S342" s="204"/>
      <c r="T342" s="205"/>
      <c r="AT342" s="206" t="s">
        <v>222</v>
      </c>
      <c r="AU342" s="206" t="s">
        <v>233</v>
      </c>
      <c r="AV342" s="13" t="s">
        <v>85</v>
      </c>
      <c r="AW342" s="13" t="s">
        <v>36</v>
      </c>
      <c r="AX342" s="13" t="s">
        <v>77</v>
      </c>
      <c r="AY342" s="206" t="s">
        <v>211</v>
      </c>
    </row>
    <row r="343" spans="1:65" s="13" customFormat="1">
      <c r="B343" s="196"/>
      <c r="C343" s="197"/>
      <c r="D343" s="198" t="s">
        <v>222</v>
      </c>
      <c r="E343" s="199" t="s">
        <v>19</v>
      </c>
      <c r="F343" s="200" t="s">
        <v>399</v>
      </c>
      <c r="G343" s="197"/>
      <c r="H343" s="199" t="s">
        <v>19</v>
      </c>
      <c r="I343" s="201"/>
      <c r="J343" s="197"/>
      <c r="K343" s="197"/>
      <c r="L343" s="202"/>
      <c r="M343" s="203"/>
      <c r="N343" s="204"/>
      <c r="O343" s="204"/>
      <c r="P343" s="204"/>
      <c r="Q343" s="204"/>
      <c r="R343" s="204"/>
      <c r="S343" s="204"/>
      <c r="T343" s="205"/>
      <c r="AT343" s="206" t="s">
        <v>222</v>
      </c>
      <c r="AU343" s="206" t="s">
        <v>233</v>
      </c>
      <c r="AV343" s="13" t="s">
        <v>85</v>
      </c>
      <c r="AW343" s="13" t="s">
        <v>36</v>
      </c>
      <c r="AX343" s="13" t="s">
        <v>77</v>
      </c>
      <c r="AY343" s="206" t="s">
        <v>211</v>
      </c>
    </row>
    <row r="344" spans="1:65" s="14" customFormat="1">
      <c r="B344" s="207"/>
      <c r="C344" s="208"/>
      <c r="D344" s="198" t="s">
        <v>222</v>
      </c>
      <c r="E344" s="209" t="s">
        <v>19</v>
      </c>
      <c r="F344" s="210" t="s">
        <v>405</v>
      </c>
      <c r="G344" s="208"/>
      <c r="H344" s="211">
        <v>11</v>
      </c>
      <c r="I344" s="212"/>
      <c r="J344" s="208"/>
      <c r="K344" s="208"/>
      <c r="L344" s="213"/>
      <c r="M344" s="214"/>
      <c r="N344" s="215"/>
      <c r="O344" s="215"/>
      <c r="P344" s="215"/>
      <c r="Q344" s="215"/>
      <c r="R344" s="215"/>
      <c r="S344" s="215"/>
      <c r="T344" s="216"/>
      <c r="AT344" s="217" t="s">
        <v>222</v>
      </c>
      <c r="AU344" s="217" t="s">
        <v>233</v>
      </c>
      <c r="AV344" s="14" t="s">
        <v>87</v>
      </c>
      <c r="AW344" s="14" t="s">
        <v>36</v>
      </c>
      <c r="AX344" s="14" t="s">
        <v>77</v>
      </c>
      <c r="AY344" s="217" t="s">
        <v>211</v>
      </c>
    </row>
    <row r="345" spans="1:65" s="15" customFormat="1">
      <c r="B345" s="218"/>
      <c r="C345" s="219"/>
      <c r="D345" s="198" t="s">
        <v>222</v>
      </c>
      <c r="E345" s="220" t="s">
        <v>19</v>
      </c>
      <c r="F345" s="221" t="s">
        <v>227</v>
      </c>
      <c r="G345" s="219"/>
      <c r="H345" s="222">
        <v>11</v>
      </c>
      <c r="I345" s="223"/>
      <c r="J345" s="219"/>
      <c r="K345" s="219"/>
      <c r="L345" s="224"/>
      <c r="M345" s="225"/>
      <c r="N345" s="226"/>
      <c r="O345" s="226"/>
      <c r="P345" s="226"/>
      <c r="Q345" s="226"/>
      <c r="R345" s="226"/>
      <c r="S345" s="226"/>
      <c r="T345" s="227"/>
      <c r="AT345" s="228" t="s">
        <v>222</v>
      </c>
      <c r="AU345" s="228" t="s">
        <v>233</v>
      </c>
      <c r="AV345" s="15" t="s">
        <v>218</v>
      </c>
      <c r="AW345" s="15" t="s">
        <v>36</v>
      </c>
      <c r="AX345" s="15" t="s">
        <v>85</v>
      </c>
      <c r="AY345" s="228" t="s">
        <v>211</v>
      </c>
    </row>
    <row r="346" spans="1:65" s="2" customFormat="1" ht="90" customHeight="1">
      <c r="A346" s="38"/>
      <c r="B346" s="39"/>
      <c r="C346" s="178" t="s">
        <v>406</v>
      </c>
      <c r="D346" s="178" t="s">
        <v>214</v>
      </c>
      <c r="E346" s="179" t="s">
        <v>407</v>
      </c>
      <c r="F346" s="180" t="s">
        <v>408</v>
      </c>
      <c r="G346" s="181" t="s">
        <v>397</v>
      </c>
      <c r="H346" s="182">
        <v>2</v>
      </c>
      <c r="I346" s="183"/>
      <c r="J346" s="184">
        <f>ROUND(I346*H346,2)</f>
        <v>0</v>
      </c>
      <c r="K346" s="180" t="s">
        <v>19</v>
      </c>
      <c r="L346" s="43"/>
      <c r="M346" s="185" t="s">
        <v>19</v>
      </c>
      <c r="N346" s="186" t="s">
        <v>48</v>
      </c>
      <c r="O346" s="68"/>
      <c r="P346" s="187">
        <f>O346*H346</f>
        <v>0</v>
      </c>
      <c r="Q346" s="187">
        <v>0</v>
      </c>
      <c r="R346" s="187">
        <f>Q346*H346</f>
        <v>0</v>
      </c>
      <c r="S346" s="187">
        <v>0</v>
      </c>
      <c r="T346" s="18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189" t="s">
        <v>218</v>
      </c>
      <c r="AT346" s="189" t="s">
        <v>214</v>
      </c>
      <c r="AU346" s="189" t="s">
        <v>233</v>
      </c>
      <c r="AY346" s="21" t="s">
        <v>211</v>
      </c>
      <c r="BE346" s="190">
        <f>IF(N346="základní",J346,0)</f>
        <v>0</v>
      </c>
      <c r="BF346" s="190">
        <f>IF(N346="snížená",J346,0)</f>
        <v>0</v>
      </c>
      <c r="BG346" s="190">
        <f>IF(N346="zákl. přenesená",J346,0)</f>
        <v>0</v>
      </c>
      <c r="BH346" s="190">
        <f>IF(N346="sníž. přenesená",J346,0)</f>
        <v>0</v>
      </c>
      <c r="BI346" s="190">
        <f>IF(N346="nulová",J346,0)</f>
        <v>0</v>
      </c>
      <c r="BJ346" s="21" t="s">
        <v>85</v>
      </c>
      <c r="BK346" s="190">
        <f>ROUND(I346*H346,2)</f>
        <v>0</v>
      </c>
      <c r="BL346" s="21" t="s">
        <v>218</v>
      </c>
      <c r="BM346" s="189" t="s">
        <v>409</v>
      </c>
    </row>
    <row r="347" spans="1:65" s="13" customFormat="1">
      <c r="B347" s="196"/>
      <c r="C347" s="197"/>
      <c r="D347" s="198" t="s">
        <v>222</v>
      </c>
      <c r="E347" s="199" t="s">
        <v>19</v>
      </c>
      <c r="F347" s="200" t="s">
        <v>223</v>
      </c>
      <c r="G347" s="197"/>
      <c r="H347" s="199" t="s">
        <v>19</v>
      </c>
      <c r="I347" s="201"/>
      <c r="J347" s="197"/>
      <c r="K347" s="197"/>
      <c r="L347" s="202"/>
      <c r="M347" s="203"/>
      <c r="N347" s="204"/>
      <c r="O347" s="204"/>
      <c r="P347" s="204"/>
      <c r="Q347" s="204"/>
      <c r="R347" s="204"/>
      <c r="S347" s="204"/>
      <c r="T347" s="205"/>
      <c r="AT347" s="206" t="s">
        <v>222</v>
      </c>
      <c r="AU347" s="206" t="s">
        <v>233</v>
      </c>
      <c r="AV347" s="13" t="s">
        <v>85</v>
      </c>
      <c r="AW347" s="13" t="s">
        <v>36</v>
      </c>
      <c r="AX347" s="13" t="s">
        <v>77</v>
      </c>
      <c r="AY347" s="206" t="s">
        <v>211</v>
      </c>
    </row>
    <row r="348" spans="1:65" s="13" customFormat="1">
      <c r="B348" s="196"/>
      <c r="C348" s="197"/>
      <c r="D348" s="198" t="s">
        <v>222</v>
      </c>
      <c r="E348" s="199" t="s">
        <v>19</v>
      </c>
      <c r="F348" s="200" t="s">
        <v>391</v>
      </c>
      <c r="G348" s="197"/>
      <c r="H348" s="199" t="s">
        <v>19</v>
      </c>
      <c r="I348" s="201"/>
      <c r="J348" s="197"/>
      <c r="K348" s="197"/>
      <c r="L348" s="202"/>
      <c r="M348" s="203"/>
      <c r="N348" s="204"/>
      <c r="O348" s="204"/>
      <c r="P348" s="204"/>
      <c r="Q348" s="204"/>
      <c r="R348" s="204"/>
      <c r="S348" s="204"/>
      <c r="T348" s="205"/>
      <c r="AT348" s="206" t="s">
        <v>222</v>
      </c>
      <c r="AU348" s="206" t="s">
        <v>233</v>
      </c>
      <c r="AV348" s="13" t="s">
        <v>85</v>
      </c>
      <c r="AW348" s="13" t="s">
        <v>36</v>
      </c>
      <c r="AX348" s="13" t="s">
        <v>77</v>
      </c>
      <c r="AY348" s="206" t="s">
        <v>211</v>
      </c>
    </row>
    <row r="349" spans="1:65" s="13" customFormat="1">
      <c r="B349" s="196"/>
      <c r="C349" s="197"/>
      <c r="D349" s="198" t="s">
        <v>222</v>
      </c>
      <c r="E349" s="199" t="s">
        <v>19</v>
      </c>
      <c r="F349" s="200" t="s">
        <v>392</v>
      </c>
      <c r="G349" s="197"/>
      <c r="H349" s="199" t="s">
        <v>19</v>
      </c>
      <c r="I349" s="201"/>
      <c r="J349" s="197"/>
      <c r="K349" s="197"/>
      <c r="L349" s="202"/>
      <c r="M349" s="203"/>
      <c r="N349" s="204"/>
      <c r="O349" s="204"/>
      <c r="P349" s="204"/>
      <c r="Q349" s="204"/>
      <c r="R349" s="204"/>
      <c r="S349" s="204"/>
      <c r="T349" s="205"/>
      <c r="AT349" s="206" t="s">
        <v>222</v>
      </c>
      <c r="AU349" s="206" t="s">
        <v>233</v>
      </c>
      <c r="AV349" s="13" t="s">
        <v>85</v>
      </c>
      <c r="AW349" s="13" t="s">
        <v>36</v>
      </c>
      <c r="AX349" s="13" t="s">
        <v>77</v>
      </c>
      <c r="AY349" s="206" t="s">
        <v>211</v>
      </c>
    </row>
    <row r="350" spans="1:65" s="13" customFormat="1">
      <c r="B350" s="196"/>
      <c r="C350" s="197"/>
      <c r="D350" s="198" t="s">
        <v>222</v>
      </c>
      <c r="E350" s="199" t="s">
        <v>19</v>
      </c>
      <c r="F350" s="200" t="s">
        <v>399</v>
      </c>
      <c r="G350" s="197"/>
      <c r="H350" s="199" t="s">
        <v>19</v>
      </c>
      <c r="I350" s="201"/>
      <c r="J350" s="197"/>
      <c r="K350" s="197"/>
      <c r="L350" s="202"/>
      <c r="M350" s="203"/>
      <c r="N350" s="204"/>
      <c r="O350" s="204"/>
      <c r="P350" s="204"/>
      <c r="Q350" s="204"/>
      <c r="R350" s="204"/>
      <c r="S350" s="204"/>
      <c r="T350" s="205"/>
      <c r="AT350" s="206" t="s">
        <v>222</v>
      </c>
      <c r="AU350" s="206" t="s">
        <v>233</v>
      </c>
      <c r="AV350" s="13" t="s">
        <v>85</v>
      </c>
      <c r="AW350" s="13" t="s">
        <v>36</v>
      </c>
      <c r="AX350" s="13" t="s">
        <v>77</v>
      </c>
      <c r="AY350" s="206" t="s">
        <v>211</v>
      </c>
    </row>
    <row r="351" spans="1:65" s="14" customFormat="1">
      <c r="B351" s="207"/>
      <c r="C351" s="208"/>
      <c r="D351" s="198" t="s">
        <v>222</v>
      </c>
      <c r="E351" s="209" t="s">
        <v>19</v>
      </c>
      <c r="F351" s="210" t="s">
        <v>410</v>
      </c>
      <c r="G351" s="208"/>
      <c r="H351" s="211">
        <v>2</v>
      </c>
      <c r="I351" s="212"/>
      <c r="J351" s="208"/>
      <c r="K351" s="208"/>
      <c r="L351" s="213"/>
      <c r="M351" s="214"/>
      <c r="N351" s="215"/>
      <c r="O351" s="215"/>
      <c r="P351" s="215"/>
      <c r="Q351" s="215"/>
      <c r="R351" s="215"/>
      <c r="S351" s="215"/>
      <c r="T351" s="216"/>
      <c r="AT351" s="217" t="s">
        <v>222</v>
      </c>
      <c r="AU351" s="217" t="s">
        <v>233</v>
      </c>
      <c r="AV351" s="14" t="s">
        <v>87</v>
      </c>
      <c r="AW351" s="14" t="s">
        <v>36</v>
      </c>
      <c r="AX351" s="14" t="s">
        <v>77</v>
      </c>
      <c r="AY351" s="217" t="s">
        <v>211</v>
      </c>
    </row>
    <row r="352" spans="1:65" s="15" customFormat="1">
      <c r="B352" s="218"/>
      <c r="C352" s="219"/>
      <c r="D352" s="198" t="s">
        <v>222</v>
      </c>
      <c r="E352" s="220" t="s">
        <v>19</v>
      </c>
      <c r="F352" s="221" t="s">
        <v>227</v>
      </c>
      <c r="G352" s="219"/>
      <c r="H352" s="222">
        <v>2</v>
      </c>
      <c r="I352" s="223"/>
      <c r="J352" s="219"/>
      <c r="K352" s="219"/>
      <c r="L352" s="224"/>
      <c r="M352" s="225"/>
      <c r="N352" s="226"/>
      <c r="O352" s="226"/>
      <c r="P352" s="226"/>
      <c r="Q352" s="226"/>
      <c r="R352" s="226"/>
      <c r="S352" s="226"/>
      <c r="T352" s="227"/>
      <c r="AT352" s="228" t="s">
        <v>222</v>
      </c>
      <c r="AU352" s="228" t="s">
        <v>233</v>
      </c>
      <c r="AV352" s="15" t="s">
        <v>218</v>
      </c>
      <c r="AW352" s="15" t="s">
        <v>36</v>
      </c>
      <c r="AX352" s="15" t="s">
        <v>85</v>
      </c>
      <c r="AY352" s="228" t="s">
        <v>211</v>
      </c>
    </row>
    <row r="353" spans="1:65" s="12" customFormat="1" ht="20.85" customHeight="1">
      <c r="B353" s="162"/>
      <c r="C353" s="163"/>
      <c r="D353" s="164" t="s">
        <v>76</v>
      </c>
      <c r="E353" s="176" t="s">
        <v>411</v>
      </c>
      <c r="F353" s="176" t="s">
        <v>412</v>
      </c>
      <c r="G353" s="163"/>
      <c r="H353" s="163"/>
      <c r="I353" s="166"/>
      <c r="J353" s="177">
        <f>BK353</f>
        <v>0</v>
      </c>
      <c r="K353" s="163"/>
      <c r="L353" s="168"/>
      <c r="M353" s="169"/>
      <c r="N353" s="170"/>
      <c r="O353" s="170"/>
      <c r="P353" s="171">
        <f>SUM(P354:P381)</f>
        <v>0</v>
      </c>
      <c r="Q353" s="170"/>
      <c r="R353" s="171">
        <f>SUM(R354:R381)</f>
        <v>0</v>
      </c>
      <c r="S353" s="170"/>
      <c r="T353" s="172">
        <f>SUM(T354:T381)</f>
        <v>0</v>
      </c>
      <c r="AR353" s="173" t="s">
        <v>85</v>
      </c>
      <c r="AT353" s="174" t="s">
        <v>76</v>
      </c>
      <c r="AU353" s="174" t="s">
        <v>87</v>
      </c>
      <c r="AY353" s="173" t="s">
        <v>211</v>
      </c>
      <c r="BK353" s="175">
        <f>SUM(BK354:BK381)</f>
        <v>0</v>
      </c>
    </row>
    <row r="354" spans="1:65" s="2" customFormat="1" ht="16.5" customHeight="1">
      <c r="A354" s="38"/>
      <c r="B354" s="39"/>
      <c r="C354" s="178" t="s">
        <v>413</v>
      </c>
      <c r="D354" s="178" t="s">
        <v>214</v>
      </c>
      <c r="E354" s="179" t="s">
        <v>414</v>
      </c>
      <c r="F354" s="180" t="s">
        <v>415</v>
      </c>
      <c r="G354" s="181" t="s">
        <v>397</v>
      </c>
      <c r="H354" s="182">
        <v>1</v>
      </c>
      <c r="I354" s="183"/>
      <c r="J354" s="184">
        <f>ROUND(I354*H354,2)</f>
        <v>0</v>
      </c>
      <c r="K354" s="180" t="s">
        <v>19</v>
      </c>
      <c r="L354" s="43"/>
      <c r="M354" s="185" t="s">
        <v>19</v>
      </c>
      <c r="N354" s="186" t="s">
        <v>48</v>
      </c>
      <c r="O354" s="68"/>
      <c r="P354" s="187">
        <f>O354*H354</f>
        <v>0</v>
      </c>
      <c r="Q354" s="187">
        <v>0</v>
      </c>
      <c r="R354" s="187">
        <f>Q354*H354</f>
        <v>0</v>
      </c>
      <c r="S354" s="187">
        <v>0</v>
      </c>
      <c r="T354" s="18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189" t="s">
        <v>218</v>
      </c>
      <c r="AT354" s="189" t="s">
        <v>214</v>
      </c>
      <c r="AU354" s="189" t="s">
        <v>233</v>
      </c>
      <c r="AY354" s="21" t="s">
        <v>211</v>
      </c>
      <c r="BE354" s="190">
        <f>IF(N354="základní",J354,0)</f>
        <v>0</v>
      </c>
      <c r="BF354" s="190">
        <f>IF(N354="snížená",J354,0)</f>
        <v>0</v>
      </c>
      <c r="BG354" s="190">
        <f>IF(N354="zákl. přenesená",J354,0)</f>
        <v>0</v>
      </c>
      <c r="BH354" s="190">
        <f>IF(N354="sníž. přenesená",J354,0)</f>
        <v>0</v>
      </c>
      <c r="BI354" s="190">
        <f>IF(N354="nulová",J354,0)</f>
        <v>0</v>
      </c>
      <c r="BJ354" s="21" t="s">
        <v>85</v>
      </c>
      <c r="BK354" s="190">
        <f>ROUND(I354*H354,2)</f>
        <v>0</v>
      </c>
      <c r="BL354" s="21" t="s">
        <v>218</v>
      </c>
      <c r="BM354" s="189" t="s">
        <v>416</v>
      </c>
    </row>
    <row r="355" spans="1:65" s="13" customFormat="1">
      <c r="B355" s="196"/>
      <c r="C355" s="197"/>
      <c r="D355" s="198" t="s">
        <v>222</v>
      </c>
      <c r="E355" s="199" t="s">
        <v>19</v>
      </c>
      <c r="F355" s="200" t="s">
        <v>223</v>
      </c>
      <c r="G355" s="197"/>
      <c r="H355" s="199" t="s">
        <v>19</v>
      </c>
      <c r="I355" s="201"/>
      <c r="J355" s="197"/>
      <c r="K355" s="197"/>
      <c r="L355" s="202"/>
      <c r="M355" s="203"/>
      <c r="N355" s="204"/>
      <c r="O355" s="204"/>
      <c r="P355" s="204"/>
      <c r="Q355" s="204"/>
      <c r="R355" s="204"/>
      <c r="S355" s="204"/>
      <c r="T355" s="205"/>
      <c r="AT355" s="206" t="s">
        <v>222</v>
      </c>
      <c r="AU355" s="206" t="s">
        <v>233</v>
      </c>
      <c r="AV355" s="13" t="s">
        <v>85</v>
      </c>
      <c r="AW355" s="13" t="s">
        <v>36</v>
      </c>
      <c r="AX355" s="13" t="s">
        <v>77</v>
      </c>
      <c r="AY355" s="206" t="s">
        <v>211</v>
      </c>
    </row>
    <row r="356" spans="1:65" s="13" customFormat="1">
      <c r="B356" s="196"/>
      <c r="C356" s="197"/>
      <c r="D356" s="198" t="s">
        <v>222</v>
      </c>
      <c r="E356" s="199" t="s">
        <v>19</v>
      </c>
      <c r="F356" s="200" t="s">
        <v>391</v>
      </c>
      <c r="G356" s="197"/>
      <c r="H356" s="199" t="s">
        <v>19</v>
      </c>
      <c r="I356" s="201"/>
      <c r="J356" s="197"/>
      <c r="K356" s="197"/>
      <c r="L356" s="202"/>
      <c r="M356" s="203"/>
      <c r="N356" s="204"/>
      <c r="O356" s="204"/>
      <c r="P356" s="204"/>
      <c r="Q356" s="204"/>
      <c r="R356" s="204"/>
      <c r="S356" s="204"/>
      <c r="T356" s="205"/>
      <c r="AT356" s="206" t="s">
        <v>222</v>
      </c>
      <c r="AU356" s="206" t="s">
        <v>233</v>
      </c>
      <c r="AV356" s="13" t="s">
        <v>85</v>
      </c>
      <c r="AW356" s="13" t="s">
        <v>36</v>
      </c>
      <c r="AX356" s="13" t="s">
        <v>77</v>
      </c>
      <c r="AY356" s="206" t="s">
        <v>211</v>
      </c>
    </row>
    <row r="357" spans="1:65" s="13" customFormat="1">
      <c r="B357" s="196"/>
      <c r="C357" s="197"/>
      <c r="D357" s="198" t="s">
        <v>222</v>
      </c>
      <c r="E357" s="199" t="s">
        <v>19</v>
      </c>
      <c r="F357" s="200" t="s">
        <v>417</v>
      </c>
      <c r="G357" s="197"/>
      <c r="H357" s="199" t="s">
        <v>19</v>
      </c>
      <c r="I357" s="201"/>
      <c r="J357" s="197"/>
      <c r="K357" s="197"/>
      <c r="L357" s="202"/>
      <c r="M357" s="203"/>
      <c r="N357" s="204"/>
      <c r="O357" s="204"/>
      <c r="P357" s="204"/>
      <c r="Q357" s="204"/>
      <c r="R357" s="204"/>
      <c r="S357" s="204"/>
      <c r="T357" s="205"/>
      <c r="AT357" s="206" t="s">
        <v>222</v>
      </c>
      <c r="AU357" s="206" t="s">
        <v>233</v>
      </c>
      <c r="AV357" s="13" t="s">
        <v>85</v>
      </c>
      <c r="AW357" s="13" t="s">
        <v>36</v>
      </c>
      <c r="AX357" s="13" t="s">
        <v>77</v>
      </c>
      <c r="AY357" s="206" t="s">
        <v>211</v>
      </c>
    </row>
    <row r="358" spans="1:65" s="13" customFormat="1">
      <c r="B358" s="196"/>
      <c r="C358" s="197"/>
      <c r="D358" s="198" t="s">
        <v>222</v>
      </c>
      <c r="E358" s="199" t="s">
        <v>19</v>
      </c>
      <c r="F358" s="200" t="s">
        <v>399</v>
      </c>
      <c r="G358" s="197"/>
      <c r="H358" s="199" t="s">
        <v>19</v>
      </c>
      <c r="I358" s="201"/>
      <c r="J358" s="197"/>
      <c r="K358" s="197"/>
      <c r="L358" s="202"/>
      <c r="M358" s="203"/>
      <c r="N358" s="204"/>
      <c r="O358" s="204"/>
      <c r="P358" s="204"/>
      <c r="Q358" s="204"/>
      <c r="R358" s="204"/>
      <c r="S358" s="204"/>
      <c r="T358" s="205"/>
      <c r="AT358" s="206" t="s">
        <v>222</v>
      </c>
      <c r="AU358" s="206" t="s">
        <v>233</v>
      </c>
      <c r="AV358" s="13" t="s">
        <v>85</v>
      </c>
      <c r="AW358" s="13" t="s">
        <v>36</v>
      </c>
      <c r="AX358" s="13" t="s">
        <v>77</v>
      </c>
      <c r="AY358" s="206" t="s">
        <v>211</v>
      </c>
    </row>
    <row r="359" spans="1:65" s="14" customFormat="1">
      <c r="B359" s="207"/>
      <c r="C359" s="208"/>
      <c r="D359" s="198" t="s">
        <v>222</v>
      </c>
      <c r="E359" s="209" t="s">
        <v>19</v>
      </c>
      <c r="F359" s="210" t="s">
        <v>418</v>
      </c>
      <c r="G359" s="208"/>
      <c r="H359" s="211">
        <v>1</v>
      </c>
      <c r="I359" s="212"/>
      <c r="J359" s="208"/>
      <c r="K359" s="208"/>
      <c r="L359" s="213"/>
      <c r="M359" s="214"/>
      <c r="N359" s="215"/>
      <c r="O359" s="215"/>
      <c r="P359" s="215"/>
      <c r="Q359" s="215"/>
      <c r="R359" s="215"/>
      <c r="S359" s="215"/>
      <c r="T359" s="216"/>
      <c r="AT359" s="217" t="s">
        <v>222</v>
      </c>
      <c r="AU359" s="217" t="s">
        <v>233</v>
      </c>
      <c r="AV359" s="14" t="s">
        <v>87</v>
      </c>
      <c r="AW359" s="14" t="s">
        <v>36</v>
      </c>
      <c r="AX359" s="14" t="s">
        <v>77</v>
      </c>
      <c r="AY359" s="217" t="s">
        <v>211</v>
      </c>
    </row>
    <row r="360" spans="1:65" s="15" customFormat="1">
      <c r="B360" s="218"/>
      <c r="C360" s="219"/>
      <c r="D360" s="198" t="s">
        <v>222</v>
      </c>
      <c r="E360" s="220" t="s">
        <v>19</v>
      </c>
      <c r="F360" s="221" t="s">
        <v>227</v>
      </c>
      <c r="G360" s="219"/>
      <c r="H360" s="222">
        <v>1</v>
      </c>
      <c r="I360" s="223"/>
      <c r="J360" s="219"/>
      <c r="K360" s="219"/>
      <c r="L360" s="224"/>
      <c r="M360" s="225"/>
      <c r="N360" s="226"/>
      <c r="O360" s="226"/>
      <c r="P360" s="226"/>
      <c r="Q360" s="226"/>
      <c r="R360" s="226"/>
      <c r="S360" s="226"/>
      <c r="T360" s="227"/>
      <c r="AT360" s="228" t="s">
        <v>222</v>
      </c>
      <c r="AU360" s="228" t="s">
        <v>233</v>
      </c>
      <c r="AV360" s="15" t="s">
        <v>218</v>
      </c>
      <c r="AW360" s="15" t="s">
        <v>36</v>
      </c>
      <c r="AX360" s="15" t="s">
        <v>85</v>
      </c>
      <c r="AY360" s="228" t="s">
        <v>211</v>
      </c>
    </row>
    <row r="361" spans="1:65" s="2" customFormat="1" ht="33" customHeight="1">
      <c r="A361" s="38"/>
      <c r="B361" s="39"/>
      <c r="C361" s="178" t="s">
        <v>419</v>
      </c>
      <c r="D361" s="178" t="s">
        <v>214</v>
      </c>
      <c r="E361" s="179" t="s">
        <v>420</v>
      </c>
      <c r="F361" s="180" t="s">
        <v>421</v>
      </c>
      <c r="G361" s="181" t="s">
        <v>397</v>
      </c>
      <c r="H361" s="182">
        <v>1</v>
      </c>
      <c r="I361" s="183"/>
      <c r="J361" s="184">
        <f>ROUND(I361*H361,2)</f>
        <v>0</v>
      </c>
      <c r="K361" s="180" t="s">
        <v>19</v>
      </c>
      <c r="L361" s="43"/>
      <c r="M361" s="185" t="s">
        <v>19</v>
      </c>
      <c r="N361" s="186" t="s">
        <v>48</v>
      </c>
      <c r="O361" s="68"/>
      <c r="P361" s="187">
        <f>O361*H361</f>
        <v>0</v>
      </c>
      <c r="Q361" s="187">
        <v>0</v>
      </c>
      <c r="R361" s="187">
        <f>Q361*H361</f>
        <v>0</v>
      </c>
      <c r="S361" s="187">
        <v>0</v>
      </c>
      <c r="T361" s="18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189" t="s">
        <v>218</v>
      </c>
      <c r="AT361" s="189" t="s">
        <v>214</v>
      </c>
      <c r="AU361" s="189" t="s">
        <v>233</v>
      </c>
      <c r="AY361" s="21" t="s">
        <v>211</v>
      </c>
      <c r="BE361" s="190">
        <f>IF(N361="základní",J361,0)</f>
        <v>0</v>
      </c>
      <c r="BF361" s="190">
        <f>IF(N361="snížená",J361,0)</f>
        <v>0</v>
      </c>
      <c r="BG361" s="190">
        <f>IF(N361="zákl. přenesená",J361,0)</f>
        <v>0</v>
      </c>
      <c r="BH361" s="190">
        <f>IF(N361="sníž. přenesená",J361,0)</f>
        <v>0</v>
      </c>
      <c r="BI361" s="190">
        <f>IF(N361="nulová",J361,0)</f>
        <v>0</v>
      </c>
      <c r="BJ361" s="21" t="s">
        <v>85</v>
      </c>
      <c r="BK361" s="190">
        <f>ROUND(I361*H361,2)</f>
        <v>0</v>
      </c>
      <c r="BL361" s="21" t="s">
        <v>218</v>
      </c>
      <c r="BM361" s="189" t="s">
        <v>422</v>
      </c>
    </row>
    <row r="362" spans="1:65" s="13" customFormat="1">
      <c r="B362" s="196"/>
      <c r="C362" s="197"/>
      <c r="D362" s="198" t="s">
        <v>222</v>
      </c>
      <c r="E362" s="199" t="s">
        <v>19</v>
      </c>
      <c r="F362" s="200" t="s">
        <v>223</v>
      </c>
      <c r="G362" s="197"/>
      <c r="H362" s="199" t="s">
        <v>19</v>
      </c>
      <c r="I362" s="201"/>
      <c r="J362" s="197"/>
      <c r="K362" s="197"/>
      <c r="L362" s="202"/>
      <c r="M362" s="203"/>
      <c r="N362" s="204"/>
      <c r="O362" s="204"/>
      <c r="P362" s="204"/>
      <c r="Q362" s="204"/>
      <c r="R362" s="204"/>
      <c r="S362" s="204"/>
      <c r="T362" s="205"/>
      <c r="AT362" s="206" t="s">
        <v>222</v>
      </c>
      <c r="AU362" s="206" t="s">
        <v>233</v>
      </c>
      <c r="AV362" s="13" t="s">
        <v>85</v>
      </c>
      <c r="AW362" s="13" t="s">
        <v>36</v>
      </c>
      <c r="AX362" s="13" t="s">
        <v>77</v>
      </c>
      <c r="AY362" s="206" t="s">
        <v>211</v>
      </c>
    </row>
    <row r="363" spans="1:65" s="13" customFormat="1">
      <c r="B363" s="196"/>
      <c r="C363" s="197"/>
      <c r="D363" s="198" t="s">
        <v>222</v>
      </c>
      <c r="E363" s="199" t="s">
        <v>19</v>
      </c>
      <c r="F363" s="200" t="s">
        <v>391</v>
      </c>
      <c r="G363" s="197"/>
      <c r="H363" s="199" t="s">
        <v>19</v>
      </c>
      <c r="I363" s="201"/>
      <c r="J363" s="197"/>
      <c r="K363" s="197"/>
      <c r="L363" s="202"/>
      <c r="M363" s="203"/>
      <c r="N363" s="204"/>
      <c r="O363" s="204"/>
      <c r="P363" s="204"/>
      <c r="Q363" s="204"/>
      <c r="R363" s="204"/>
      <c r="S363" s="204"/>
      <c r="T363" s="205"/>
      <c r="AT363" s="206" t="s">
        <v>222</v>
      </c>
      <c r="AU363" s="206" t="s">
        <v>233</v>
      </c>
      <c r="AV363" s="13" t="s">
        <v>85</v>
      </c>
      <c r="AW363" s="13" t="s">
        <v>36</v>
      </c>
      <c r="AX363" s="13" t="s">
        <v>77</v>
      </c>
      <c r="AY363" s="206" t="s">
        <v>211</v>
      </c>
    </row>
    <row r="364" spans="1:65" s="13" customFormat="1">
      <c r="B364" s="196"/>
      <c r="C364" s="197"/>
      <c r="D364" s="198" t="s">
        <v>222</v>
      </c>
      <c r="E364" s="199" t="s">
        <v>19</v>
      </c>
      <c r="F364" s="200" t="s">
        <v>417</v>
      </c>
      <c r="G364" s="197"/>
      <c r="H364" s="199" t="s">
        <v>19</v>
      </c>
      <c r="I364" s="201"/>
      <c r="J364" s="197"/>
      <c r="K364" s="197"/>
      <c r="L364" s="202"/>
      <c r="M364" s="203"/>
      <c r="N364" s="204"/>
      <c r="O364" s="204"/>
      <c r="P364" s="204"/>
      <c r="Q364" s="204"/>
      <c r="R364" s="204"/>
      <c r="S364" s="204"/>
      <c r="T364" s="205"/>
      <c r="AT364" s="206" t="s">
        <v>222</v>
      </c>
      <c r="AU364" s="206" t="s">
        <v>233</v>
      </c>
      <c r="AV364" s="13" t="s">
        <v>85</v>
      </c>
      <c r="AW364" s="13" t="s">
        <v>36</v>
      </c>
      <c r="AX364" s="13" t="s">
        <v>77</v>
      </c>
      <c r="AY364" s="206" t="s">
        <v>211</v>
      </c>
    </row>
    <row r="365" spans="1:65" s="13" customFormat="1">
      <c r="B365" s="196"/>
      <c r="C365" s="197"/>
      <c r="D365" s="198" t="s">
        <v>222</v>
      </c>
      <c r="E365" s="199" t="s">
        <v>19</v>
      </c>
      <c r="F365" s="200" t="s">
        <v>399</v>
      </c>
      <c r="G365" s="197"/>
      <c r="H365" s="199" t="s">
        <v>19</v>
      </c>
      <c r="I365" s="201"/>
      <c r="J365" s="197"/>
      <c r="K365" s="197"/>
      <c r="L365" s="202"/>
      <c r="M365" s="203"/>
      <c r="N365" s="204"/>
      <c r="O365" s="204"/>
      <c r="P365" s="204"/>
      <c r="Q365" s="204"/>
      <c r="R365" s="204"/>
      <c r="S365" s="204"/>
      <c r="T365" s="205"/>
      <c r="AT365" s="206" t="s">
        <v>222</v>
      </c>
      <c r="AU365" s="206" t="s">
        <v>233</v>
      </c>
      <c r="AV365" s="13" t="s">
        <v>85</v>
      </c>
      <c r="AW365" s="13" t="s">
        <v>36</v>
      </c>
      <c r="AX365" s="13" t="s">
        <v>77</v>
      </c>
      <c r="AY365" s="206" t="s">
        <v>211</v>
      </c>
    </row>
    <row r="366" spans="1:65" s="14" customFormat="1">
      <c r="B366" s="207"/>
      <c r="C366" s="208"/>
      <c r="D366" s="198" t="s">
        <v>222</v>
      </c>
      <c r="E366" s="209" t="s">
        <v>19</v>
      </c>
      <c r="F366" s="210" t="s">
        <v>418</v>
      </c>
      <c r="G366" s="208"/>
      <c r="H366" s="211">
        <v>1</v>
      </c>
      <c r="I366" s="212"/>
      <c r="J366" s="208"/>
      <c r="K366" s="208"/>
      <c r="L366" s="213"/>
      <c r="M366" s="214"/>
      <c r="N366" s="215"/>
      <c r="O366" s="215"/>
      <c r="P366" s="215"/>
      <c r="Q366" s="215"/>
      <c r="R366" s="215"/>
      <c r="S366" s="215"/>
      <c r="T366" s="216"/>
      <c r="AT366" s="217" t="s">
        <v>222</v>
      </c>
      <c r="AU366" s="217" t="s">
        <v>233</v>
      </c>
      <c r="AV366" s="14" t="s">
        <v>87</v>
      </c>
      <c r="AW366" s="14" t="s">
        <v>36</v>
      </c>
      <c r="AX366" s="14" t="s">
        <v>77</v>
      </c>
      <c r="AY366" s="217" t="s">
        <v>211</v>
      </c>
    </row>
    <row r="367" spans="1:65" s="15" customFormat="1">
      <c r="B367" s="218"/>
      <c r="C367" s="219"/>
      <c r="D367" s="198" t="s">
        <v>222</v>
      </c>
      <c r="E367" s="220" t="s">
        <v>19</v>
      </c>
      <c r="F367" s="221" t="s">
        <v>227</v>
      </c>
      <c r="G367" s="219"/>
      <c r="H367" s="222">
        <v>1</v>
      </c>
      <c r="I367" s="223"/>
      <c r="J367" s="219"/>
      <c r="K367" s="219"/>
      <c r="L367" s="224"/>
      <c r="M367" s="225"/>
      <c r="N367" s="226"/>
      <c r="O367" s="226"/>
      <c r="P367" s="226"/>
      <c r="Q367" s="226"/>
      <c r="R367" s="226"/>
      <c r="S367" s="226"/>
      <c r="T367" s="227"/>
      <c r="AT367" s="228" t="s">
        <v>222</v>
      </c>
      <c r="AU367" s="228" t="s">
        <v>233</v>
      </c>
      <c r="AV367" s="15" t="s">
        <v>218</v>
      </c>
      <c r="AW367" s="15" t="s">
        <v>36</v>
      </c>
      <c r="AX367" s="15" t="s">
        <v>85</v>
      </c>
      <c r="AY367" s="228" t="s">
        <v>211</v>
      </c>
    </row>
    <row r="368" spans="1:65" s="2" customFormat="1" ht="16.5" customHeight="1">
      <c r="A368" s="38"/>
      <c r="B368" s="39"/>
      <c r="C368" s="178" t="s">
        <v>423</v>
      </c>
      <c r="D368" s="178" t="s">
        <v>214</v>
      </c>
      <c r="E368" s="179" t="s">
        <v>424</v>
      </c>
      <c r="F368" s="180" t="s">
        <v>425</v>
      </c>
      <c r="G368" s="181" t="s">
        <v>397</v>
      </c>
      <c r="H368" s="182">
        <v>1</v>
      </c>
      <c r="I368" s="183"/>
      <c r="J368" s="184">
        <f>ROUND(I368*H368,2)</f>
        <v>0</v>
      </c>
      <c r="K368" s="180" t="s">
        <v>19</v>
      </c>
      <c r="L368" s="43"/>
      <c r="M368" s="185" t="s">
        <v>19</v>
      </c>
      <c r="N368" s="186" t="s">
        <v>48</v>
      </c>
      <c r="O368" s="68"/>
      <c r="P368" s="187">
        <f>O368*H368</f>
        <v>0</v>
      </c>
      <c r="Q368" s="187">
        <v>0</v>
      </c>
      <c r="R368" s="187">
        <f>Q368*H368</f>
        <v>0</v>
      </c>
      <c r="S368" s="187">
        <v>0</v>
      </c>
      <c r="T368" s="18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189" t="s">
        <v>218</v>
      </c>
      <c r="AT368" s="189" t="s">
        <v>214</v>
      </c>
      <c r="AU368" s="189" t="s">
        <v>233</v>
      </c>
      <c r="AY368" s="21" t="s">
        <v>211</v>
      </c>
      <c r="BE368" s="190">
        <f>IF(N368="základní",J368,0)</f>
        <v>0</v>
      </c>
      <c r="BF368" s="190">
        <f>IF(N368="snížená",J368,0)</f>
        <v>0</v>
      </c>
      <c r="BG368" s="190">
        <f>IF(N368="zákl. přenesená",J368,0)</f>
        <v>0</v>
      </c>
      <c r="BH368" s="190">
        <f>IF(N368="sníž. přenesená",J368,0)</f>
        <v>0</v>
      </c>
      <c r="BI368" s="190">
        <f>IF(N368="nulová",J368,0)</f>
        <v>0</v>
      </c>
      <c r="BJ368" s="21" t="s">
        <v>85</v>
      </c>
      <c r="BK368" s="190">
        <f>ROUND(I368*H368,2)</f>
        <v>0</v>
      </c>
      <c r="BL368" s="21" t="s">
        <v>218</v>
      </c>
      <c r="BM368" s="189" t="s">
        <v>426</v>
      </c>
    </row>
    <row r="369" spans="1:65" s="13" customFormat="1">
      <c r="B369" s="196"/>
      <c r="C369" s="197"/>
      <c r="D369" s="198" t="s">
        <v>222</v>
      </c>
      <c r="E369" s="199" t="s">
        <v>19</v>
      </c>
      <c r="F369" s="200" t="s">
        <v>223</v>
      </c>
      <c r="G369" s="197"/>
      <c r="H369" s="199" t="s">
        <v>19</v>
      </c>
      <c r="I369" s="201"/>
      <c r="J369" s="197"/>
      <c r="K369" s="197"/>
      <c r="L369" s="202"/>
      <c r="M369" s="203"/>
      <c r="N369" s="204"/>
      <c r="O369" s="204"/>
      <c r="P369" s="204"/>
      <c r="Q369" s="204"/>
      <c r="R369" s="204"/>
      <c r="S369" s="204"/>
      <c r="T369" s="205"/>
      <c r="AT369" s="206" t="s">
        <v>222</v>
      </c>
      <c r="AU369" s="206" t="s">
        <v>233</v>
      </c>
      <c r="AV369" s="13" t="s">
        <v>85</v>
      </c>
      <c r="AW369" s="13" t="s">
        <v>36</v>
      </c>
      <c r="AX369" s="13" t="s">
        <v>77</v>
      </c>
      <c r="AY369" s="206" t="s">
        <v>211</v>
      </c>
    </row>
    <row r="370" spans="1:65" s="13" customFormat="1">
      <c r="B370" s="196"/>
      <c r="C370" s="197"/>
      <c r="D370" s="198" t="s">
        <v>222</v>
      </c>
      <c r="E370" s="199" t="s">
        <v>19</v>
      </c>
      <c r="F370" s="200" t="s">
        <v>391</v>
      </c>
      <c r="G370" s="197"/>
      <c r="H370" s="199" t="s">
        <v>19</v>
      </c>
      <c r="I370" s="201"/>
      <c r="J370" s="197"/>
      <c r="K370" s="197"/>
      <c r="L370" s="202"/>
      <c r="M370" s="203"/>
      <c r="N370" s="204"/>
      <c r="O370" s="204"/>
      <c r="P370" s="204"/>
      <c r="Q370" s="204"/>
      <c r="R370" s="204"/>
      <c r="S370" s="204"/>
      <c r="T370" s="205"/>
      <c r="AT370" s="206" t="s">
        <v>222</v>
      </c>
      <c r="AU370" s="206" t="s">
        <v>233</v>
      </c>
      <c r="AV370" s="13" t="s">
        <v>85</v>
      </c>
      <c r="AW370" s="13" t="s">
        <v>36</v>
      </c>
      <c r="AX370" s="13" t="s">
        <v>77</v>
      </c>
      <c r="AY370" s="206" t="s">
        <v>211</v>
      </c>
    </row>
    <row r="371" spans="1:65" s="13" customFormat="1">
      <c r="B371" s="196"/>
      <c r="C371" s="197"/>
      <c r="D371" s="198" t="s">
        <v>222</v>
      </c>
      <c r="E371" s="199" t="s">
        <v>19</v>
      </c>
      <c r="F371" s="200" t="s">
        <v>417</v>
      </c>
      <c r="G371" s="197"/>
      <c r="H371" s="199" t="s">
        <v>19</v>
      </c>
      <c r="I371" s="201"/>
      <c r="J371" s="197"/>
      <c r="K371" s="197"/>
      <c r="L371" s="202"/>
      <c r="M371" s="203"/>
      <c r="N371" s="204"/>
      <c r="O371" s="204"/>
      <c r="P371" s="204"/>
      <c r="Q371" s="204"/>
      <c r="R371" s="204"/>
      <c r="S371" s="204"/>
      <c r="T371" s="205"/>
      <c r="AT371" s="206" t="s">
        <v>222</v>
      </c>
      <c r="AU371" s="206" t="s">
        <v>233</v>
      </c>
      <c r="AV371" s="13" t="s">
        <v>85</v>
      </c>
      <c r="AW371" s="13" t="s">
        <v>36</v>
      </c>
      <c r="AX371" s="13" t="s">
        <v>77</v>
      </c>
      <c r="AY371" s="206" t="s">
        <v>211</v>
      </c>
    </row>
    <row r="372" spans="1:65" s="13" customFormat="1">
      <c r="B372" s="196"/>
      <c r="C372" s="197"/>
      <c r="D372" s="198" t="s">
        <v>222</v>
      </c>
      <c r="E372" s="199" t="s">
        <v>19</v>
      </c>
      <c r="F372" s="200" t="s">
        <v>399</v>
      </c>
      <c r="G372" s="197"/>
      <c r="H372" s="199" t="s">
        <v>19</v>
      </c>
      <c r="I372" s="201"/>
      <c r="J372" s="197"/>
      <c r="K372" s="197"/>
      <c r="L372" s="202"/>
      <c r="M372" s="203"/>
      <c r="N372" s="204"/>
      <c r="O372" s="204"/>
      <c r="P372" s="204"/>
      <c r="Q372" s="204"/>
      <c r="R372" s="204"/>
      <c r="S372" s="204"/>
      <c r="T372" s="205"/>
      <c r="AT372" s="206" t="s">
        <v>222</v>
      </c>
      <c r="AU372" s="206" t="s">
        <v>233</v>
      </c>
      <c r="AV372" s="13" t="s">
        <v>85</v>
      </c>
      <c r="AW372" s="13" t="s">
        <v>36</v>
      </c>
      <c r="AX372" s="13" t="s">
        <v>77</v>
      </c>
      <c r="AY372" s="206" t="s">
        <v>211</v>
      </c>
    </row>
    <row r="373" spans="1:65" s="14" customFormat="1">
      <c r="B373" s="207"/>
      <c r="C373" s="208"/>
      <c r="D373" s="198" t="s">
        <v>222</v>
      </c>
      <c r="E373" s="209" t="s">
        <v>19</v>
      </c>
      <c r="F373" s="210" t="s">
        <v>418</v>
      </c>
      <c r="G373" s="208"/>
      <c r="H373" s="211">
        <v>1</v>
      </c>
      <c r="I373" s="212"/>
      <c r="J373" s="208"/>
      <c r="K373" s="208"/>
      <c r="L373" s="213"/>
      <c r="M373" s="214"/>
      <c r="N373" s="215"/>
      <c r="O373" s="215"/>
      <c r="P373" s="215"/>
      <c r="Q373" s="215"/>
      <c r="R373" s="215"/>
      <c r="S373" s="215"/>
      <c r="T373" s="216"/>
      <c r="AT373" s="217" t="s">
        <v>222</v>
      </c>
      <c r="AU373" s="217" t="s">
        <v>233</v>
      </c>
      <c r="AV373" s="14" t="s">
        <v>87</v>
      </c>
      <c r="AW373" s="14" t="s">
        <v>36</v>
      </c>
      <c r="AX373" s="14" t="s">
        <v>77</v>
      </c>
      <c r="AY373" s="217" t="s">
        <v>211</v>
      </c>
    </row>
    <row r="374" spans="1:65" s="15" customFormat="1">
      <c r="B374" s="218"/>
      <c r="C374" s="219"/>
      <c r="D374" s="198" t="s">
        <v>222</v>
      </c>
      <c r="E374" s="220" t="s">
        <v>19</v>
      </c>
      <c r="F374" s="221" t="s">
        <v>227</v>
      </c>
      <c r="G374" s="219"/>
      <c r="H374" s="222">
        <v>1</v>
      </c>
      <c r="I374" s="223"/>
      <c r="J374" s="219"/>
      <c r="K374" s="219"/>
      <c r="L374" s="224"/>
      <c r="M374" s="225"/>
      <c r="N374" s="226"/>
      <c r="O374" s="226"/>
      <c r="P374" s="226"/>
      <c r="Q374" s="226"/>
      <c r="R374" s="226"/>
      <c r="S374" s="226"/>
      <c r="T374" s="227"/>
      <c r="AT374" s="228" t="s">
        <v>222</v>
      </c>
      <c r="AU374" s="228" t="s">
        <v>233</v>
      </c>
      <c r="AV374" s="15" t="s">
        <v>218</v>
      </c>
      <c r="AW374" s="15" t="s">
        <v>36</v>
      </c>
      <c r="AX374" s="15" t="s">
        <v>85</v>
      </c>
      <c r="AY374" s="228" t="s">
        <v>211</v>
      </c>
    </row>
    <row r="375" spans="1:65" s="2" customFormat="1" ht="16.5" customHeight="1">
      <c r="A375" s="38"/>
      <c r="B375" s="39"/>
      <c r="C375" s="178" t="s">
        <v>427</v>
      </c>
      <c r="D375" s="178" t="s">
        <v>214</v>
      </c>
      <c r="E375" s="179" t="s">
        <v>428</v>
      </c>
      <c r="F375" s="180" t="s">
        <v>429</v>
      </c>
      <c r="G375" s="181" t="s">
        <v>397</v>
      </c>
      <c r="H375" s="182">
        <v>1</v>
      </c>
      <c r="I375" s="183"/>
      <c r="J375" s="184">
        <f>ROUND(I375*H375,2)</f>
        <v>0</v>
      </c>
      <c r="K375" s="180" t="s">
        <v>19</v>
      </c>
      <c r="L375" s="43"/>
      <c r="M375" s="185" t="s">
        <v>19</v>
      </c>
      <c r="N375" s="186" t="s">
        <v>48</v>
      </c>
      <c r="O375" s="68"/>
      <c r="P375" s="187">
        <f>O375*H375</f>
        <v>0</v>
      </c>
      <c r="Q375" s="187">
        <v>0</v>
      </c>
      <c r="R375" s="187">
        <f>Q375*H375</f>
        <v>0</v>
      </c>
      <c r="S375" s="187">
        <v>0</v>
      </c>
      <c r="T375" s="188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189" t="s">
        <v>218</v>
      </c>
      <c r="AT375" s="189" t="s">
        <v>214</v>
      </c>
      <c r="AU375" s="189" t="s">
        <v>233</v>
      </c>
      <c r="AY375" s="21" t="s">
        <v>211</v>
      </c>
      <c r="BE375" s="190">
        <f>IF(N375="základní",J375,0)</f>
        <v>0</v>
      </c>
      <c r="BF375" s="190">
        <f>IF(N375="snížená",J375,0)</f>
        <v>0</v>
      </c>
      <c r="BG375" s="190">
        <f>IF(N375="zákl. přenesená",J375,0)</f>
        <v>0</v>
      </c>
      <c r="BH375" s="190">
        <f>IF(N375="sníž. přenesená",J375,0)</f>
        <v>0</v>
      </c>
      <c r="BI375" s="190">
        <f>IF(N375="nulová",J375,0)</f>
        <v>0</v>
      </c>
      <c r="BJ375" s="21" t="s">
        <v>85</v>
      </c>
      <c r="BK375" s="190">
        <f>ROUND(I375*H375,2)</f>
        <v>0</v>
      </c>
      <c r="BL375" s="21" t="s">
        <v>218</v>
      </c>
      <c r="BM375" s="189" t="s">
        <v>430</v>
      </c>
    </row>
    <row r="376" spans="1:65" s="13" customFormat="1">
      <c r="B376" s="196"/>
      <c r="C376" s="197"/>
      <c r="D376" s="198" t="s">
        <v>222</v>
      </c>
      <c r="E376" s="199" t="s">
        <v>19</v>
      </c>
      <c r="F376" s="200" t="s">
        <v>223</v>
      </c>
      <c r="G376" s="197"/>
      <c r="H376" s="199" t="s">
        <v>19</v>
      </c>
      <c r="I376" s="201"/>
      <c r="J376" s="197"/>
      <c r="K376" s="197"/>
      <c r="L376" s="202"/>
      <c r="M376" s="203"/>
      <c r="N376" s="204"/>
      <c r="O376" s="204"/>
      <c r="P376" s="204"/>
      <c r="Q376" s="204"/>
      <c r="R376" s="204"/>
      <c r="S376" s="204"/>
      <c r="T376" s="205"/>
      <c r="AT376" s="206" t="s">
        <v>222</v>
      </c>
      <c r="AU376" s="206" t="s">
        <v>233</v>
      </c>
      <c r="AV376" s="13" t="s">
        <v>85</v>
      </c>
      <c r="AW376" s="13" t="s">
        <v>36</v>
      </c>
      <c r="AX376" s="13" t="s">
        <v>77</v>
      </c>
      <c r="AY376" s="206" t="s">
        <v>211</v>
      </c>
    </row>
    <row r="377" spans="1:65" s="13" customFormat="1">
      <c r="B377" s="196"/>
      <c r="C377" s="197"/>
      <c r="D377" s="198" t="s">
        <v>222</v>
      </c>
      <c r="E377" s="199" t="s">
        <v>19</v>
      </c>
      <c r="F377" s="200" t="s">
        <v>391</v>
      </c>
      <c r="G377" s="197"/>
      <c r="H377" s="199" t="s">
        <v>19</v>
      </c>
      <c r="I377" s="201"/>
      <c r="J377" s="197"/>
      <c r="K377" s="197"/>
      <c r="L377" s="202"/>
      <c r="M377" s="203"/>
      <c r="N377" s="204"/>
      <c r="O377" s="204"/>
      <c r="P377" s="204"/>
      <c r="Q377" s="204"/>
      <c r="R377" s="204"/>
      <c r="S377" s="204"/>
      <c r="T377" s="205"/>
      <c r="AT377" s="206" t="s">
        <v>222</v>
      </c>
      <c r="AU377" s="206" t="s">
        <v>233</v>
      </c>
      <c r="AV377" s="13" t="s">
        <v>85</v>
      </c>
      <c r="AW377" s="13" t="s">
        <v>36</v>
      </c>
      <c r="AX377" s="13" t="s">
        <v>77</v>
      </c>
      <c r="AY377" s="206" t="s">
        <v>211</v>
      </c>
    </row>
    <row r="378" spans="1:65" s="13" customFormat="1">
      <c r="B378" s="196"/>
      <c r="C378" s="197"/>
      <c r="D378" s="198" t="s">
        <v>222</v>
      </c>
      <c r="E378" s="199" t="s">
        <v>19</v>
      </c>
      <c r="F378" s="200" t="s">
        <v>417</v>
      </c>
      <c r="G378" s="197"/>
      <c r="H378" s="199" t="s">
        <v>19</v>
      </c>
      <c r="I378" s="201"/>
      <c r="J378" s="197"/>
      <c r="K378" s="197"/>
      <c r="L378" s="202"/>
      <c r="M378" s="203"/>
      <c r="N378" s="204"/>
      <c r="O378" s="204"/>
      <c r="P378" s="204"/>
      <c r="Q378" s="204"/>
      <c r="R378" s="204"/>
      <c r="S378" s="204"/>
      <c r="T378" s="205"/>
      <c r="AT378" s="206" t="s">
        <v>222</v>
      </c>
      <c r="AU378" s="206" t="s">
        <v>233</v>
      </c>
      <c r="AV378" s="13" t="s">
        <v>85</v>
      </c>
      <c r="AW378" s="13" t="s">
        <v>36</v>
      </c>
      <c r="AX378" s="13" t="s">
        <v>77</v>
      </c>
      <c r="AY378" s="206" t="s">
        <v>211</v>
      </c>
    </row>
    <row r="379" spans="1:65" s="13" customFormat="1">
      <c r="B379" s="196"/>
      <c r="C379" s="197"/>
      <c r="D379" s="198" t="s">
        <v>222</v>
      </c>
      <c r="E379" s="199" t="s">
        <v>19</v>
      </c>
      <c r="F379" s="200" t="s">
        <v>399</v>
      </c>
      <c r="G379" s="197"/>
      <c r="H379" s="199" t="s">
        <v>19</v>
      </c>
      <c r="I379" s="201"/>
      <c r="J379" s="197"/>
      <c r="K379" s="197"/>
      <c r="L379" s="202"/>
      <c r="M379" s="203"/>
      <c r="N379" s="204"/>
      <c r="O379" s="204"/>
      <c r="P379" s="204"/>
      <c r="Q379" s="204"/>
      <c r="R379" s="204"/>
      <c r="S379" s="204"/>
      <c r="T379" s="205"/>
      <c r="AT379" s="206" t="s">
        <v>222</v>
      </c>
      <c r="AU379" s="206" t="s">
        <v>233</v>
      </c>
      <c r="AV379" s="13" t="s">
        <v>85</v>
      </c>
      <c r="AW379" s="13" t="s">
        <v>36</v>
      </c>
      <c r="AX379" s="13" t="s">
        <v>77</v>
      </c>
      <c r="AY379" s="206" t="s">
        <v>211</v>
      </c>
    </row>
    <row r="380" spans="1:65" s="14" customFormat="1">
      <c r="B380" s="207"/>
      <c r="C380" s="208"/>
      <c r="D380" s="198" t="s">
        <v>222</v>
      </c>
      <c r="E380" s="209" t="s">
        <v>19</v>
      </c>
      <c r="F380" s="210" t="s">
        <v>418</v>
      </c>
      <c r="G380" s="208"/>
      <c r="H380" s="211">
        <v>1</v>
      </c>
      <c r="I380" s="212"/>
      <c r="J380" s="208"/>
      <c r="K380" s="208"/>
      <c r="L380" s="213"/>
      <c r="M380" s="214"/>
      <c r="N380" s="215"/>
      <c r="O380" s="215"/>
      <c r="P380" s="215"/>
      <c r="Q380" s="215"/>
      <c r="R380" s="215"/>
      <c r="S380" s="215"/>
      <c r="T380" s="216"/>
      <c r="AT380" s="217" t="s">
        <v>222</v>
      </c>
      <c r="AU380" s="217" t="s">
        <v>233</v>
      </c>
      <c r="AV380" s="14" t="s">
        <v>87</v>
      </c>
      <c r="AW380" s="14" t="s">
        <v>36</v>
      </c>
      <c r="AX380" s="14" t="s">
        <v>77</v>
      </c>
      <c r="AY380" s="217" t="s">
        <v>211</v>
      </c>
    </row>
    <row r="381" spans="1:65" s="15" customFormat="1">
      <c r="B381" s="218"/>
      <c r="C381" s="219"/>
      <c r="D381" s="198" t="s">
        <v>222</v>
      </c>
      <c r="E381" s="220" t="s">
        <v>19</v>
      </c>
      <c r="F381" s="221" t="s">
        <v>227</v>
      </c>
      <c r="G381" s="219"/>
      <c r="H381" s="222">
        <v>1</v>
      </c>
      <c r="I381" s="223"/>
      <c r="J381" s="219"/>
      <c r="K381" s="219"/>
      <c r="L381" s="224"/>
      <c r="M381" s="225"/>
      <c r="N381" s="226"/>
      <c r="O381" s="226"/>
      <c r="P381" s="226"/>
      <c r="Q381" s="226"/>
      <c r="R381" s="226"/>
      <c r="S381" s="226"/>
      <c r="T381" s="227"/>
      <c r="AT381" s="228" t="s">
        <v>222</v>
      </c>
      <c r="AU381" s="228" t="s">
        <v>233</v>
      </c>
      <c r="AV381" s="15" t="s">
        <v>218</v>
      </c>
      <c r="AW381" s="15" t="s">
        <v>36</v>
      </c>
      <c r="AX381" s="15" t="s">
        <v>85</v>
      </c>
      <c r="AY381" s="228" t="s">
        <v>211</v>
      </c>
    </row>
    <row r="382" spans="1:65" s="12" customFormat="1" ht="20.85" customHeight="1">
      <c r="B382" s="162"/>
      <c r="C382" s="163"/>
      <c r="D382" s="164" t="s">
        <v>76</v>
      </c>
      <c r="E382" s="176" t="s">
        <v>431</v>
      </c>
      <c r="F382" s="176" t="s">
        <v>432</v>
      </c>
      <c r="G382" s="163"/>
      <c r="H382" s="163"/>
      <c r="I382" s="166"/>
      <c r="J382" s="177">
        <f>BK382</f>
        <v>0</v>
      </c>
      <c r="K382" s="163"/>
      <c r="L382" s="168"/>
      <c r="M382" s="169"/>
      <c r="N382" s="170"/>
      <c r="O382" s="170"/>
      <c r="P382" s="171">
        <f>SUM(P383:P424)</f>
        <v>0</v>
      </c>
      <c r="Q382" s="170"/>
      <c r="R382" s="171">
        <f>SUM(R383:R424)</f>
        <v>0</v>
      </c>
      <c r="S382" s="170"/>
      <c r="T382" s="172">
        <f>SUM(T383:T424)</f>
        <v>0</v>
      </c>
      <c r="AR382" s="173" t="s">
        <v>85</v>
      </c>
      <c r="AT382" s="174" t="s">
        <v>76</v>
      </c>
      <c r="AU382" s="174" t="s">
        <v>87</v>
      </c>
      <c r="AY382" s="173" t="s">
        <v>211</v>
      </c>
      <c r="BK382" s="175">
        <f>SUM(BK383:BK424)</f>
        <v>0</v>
      </c>
    </row>
    <row r="383" spans="1:65" s="2" customFormat="1" ht="16.5" customHeight="1">
      <c r="A383" s="38"/>
      <c r="B383" s="39"/>
      <c r="C383" s="178" t="s">
        <v>433</v>
      </c>
      <c r="D383" s="178" t="s">
        <v>214</v>
      </c>
      <c r="E383" s="179" t="s">
        <v>434</v>
      </c>
      <c r="F383" s="180" t="s">
        <v>435</v>
      </c>
      <c r="G383" s="181" t="s">
        <v>397</v>
      </c>
      <c r="H383" s="182">
        <v>1</v>
      </c>
      <c r="I383" s="183"/>
      <c r="J383" s="184">
        <f>ROUND(I383*H383,2)</f>
        <v>0</v>
      </c>
      <c r="K383" s="180" t="s">
        <v>19</v>
      </c>
      <c r="L383" s="43"/>
      <c r="M383" s="185" t="s">
        <v>19</v>
      </c>
      <c r="N383" s="186" t="s">
        <v>48</v>
      </c>
      <c r="O383" s="68"/>
      <c r="P383" s="187">
        <f>O383*H383</f>
        <v>0</v>
      </c>
      <c r="Q383" s="187">
        <v>0</v>
      </c>
      <c r="R383" s="187">
        <f>Q383*H383</f>
        <v>0</v>
      </c>
      <c r="S383" s="187">
        <v>0</v>
      </c>
      <c r="T383" s="188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189" t="s">
        <v>218</v>
      </c>
      <c r="AT383" s="189" t="s">
        <v>214</v>
      </c>
      <c r="AU383" s="189" t="s">
        <v>233</v>
      </c>
      <c r="AY383" s="21" t="s">
        <v>211</v>
      </c>
      <c r="BE383" s="190">
        <f>IF(N383="základní",J383,0)</f>
        <v>0</v>
      </c>
      <c r="BF383" s="190">
        <f>IF(N383="snížená",J383,0)</f>
        <v>0</v>
      </c>
      <c r="BG383" s="190">
        <f>IF(N383="zákl. přenesená",J383,0)</f>
        <v>0</v>
      </c>
      <c r="BH383" s="190">
        <f>IF(N383="sníž. přenesená",J383,0)</f>
        <v>0</v>
      </c>
      <c r="BI383" s="190">
        <f>IF(N383="nulová",J383,0)</f>
        <v>0</v>
      </c>
      <c r="BJ383" s="21" t="s">
        <v>85</v>
      </c>
      <c r="BK383" s="190">
        <f>ROUND(I383*H383,2)</f>
        <v>0</v>
      </c>
      <c r="BL383" s="21" t="s">
        <v>218</v>
      </c>
      <c r="BM383" s="189" t="s">
        <v>436</v>
      </c>
    </row>
    <row r="384" spans="1:65" s="13" customFormat="1">
      <c r="B384" s="196"/>
      <c r="C384" s="197"/>
      <c r="D384" s="198" t="s">
        <v>222</v>
      </c>
      <c r="E384" s="199" t="s">
        <v>19</v>
      </c>
      <c r="F384" s="200" t="s">
        <v>223</v>
      </c>
      <c r="G384" s="197"/>
      <c r="H384" s="199" t="s">
        <v>19</v>
      </c>
      <c r="I384" s="201"/>
      <c r="J384" s="197"/>
      <c r="K384" s="197"/>
      <c r="L384" s="202"/>
      <c r="M384" s="203"/>
      <c r="N384" s="204"/>
      <c r="O384" s="204"/>
      <c r="P384" s="204"/>
      <c r="Q384" s="204"/>
      <c r="R384" s="204"/>
      <c r="S384" s="204"/>
      <c r="T384" s="205"/>
      <c r="AT384" s="206" t="s">
        <v>222</v>
      </c>
      <c r="AU384" s="206" t="s">
        <v>233</v>
      </c>
      <c r="AV384" s="13" t="s">
        <v>85</v>
      </c>
      <c r="AW384" s="13" t="s">
        <v>36</v>
      </c>
      <c r="AX384" s="13" t="s">
        <v>77</v>
      </c>
      <c r="AY384" s="206" t="s">
        <v>211</v>
      </c>
    </row>
    <row r="385" spans="1:65" s="13" customFormat="1">
      <c r="B385" s="196"/>
      <c r="C385" s="197"/>
      <c r="D385" s="198" t="s">
        <v>222</v>
      </c>
      <c r="E385" s="199" t="s">
        <v>19</v>
      </c>
      <c r="F385" s="200" t="s">
        <v>391</v>
      </c>
      <c r="G385" s="197"/>
      <c r="H385" s="199" t="s">
        <v>19</v>
      </c>
      <c r="I385" s="201"/>
      <c r="J385" s="197"/>
      <c r="K385" s="197"/>
      <c r="L385" s="202"/>
      <c r="M385" s="203"/>
      <c r="N385" s="204"/>
      <c r="O385" s="204"/>
      <c r="P385" s="204"/>
      <c r="Q385" s="204"/>
      <c r="R385" s="204"/>
      <c r="S385" s="204"/>
      <c r="T385" s="205"/>
      <c r="AT385" s="206" t="s">
        <v>222</v>
      </c>
      <c r="AU385" s="206" t="s">
        <v>233</v>
      </c>
      <c r="AV385" s="13" t="s">
        <v>85</v>
      </c>
      <c r="AW385" s="13" t="s">
        <v>36</v>
      </c>
      <c r="AX385" s="13" t="s">
        <v>77</v>
      </c>
      <c r="AY385" s="206" t="s">
        <v>211</v>
      </c>
    </row>
    <row r="386" spans="1:65" s="13" customFormat="1">
      <c r="B386" s="196"/>
      <c r="C386" s="197"/>
      <c r="D386" s="198" t="s">
        <v>222</v>
      </c>
      <c r="E386" s="199" t="s">
        <v>19</v>
      </c>
      <c r="F386" s="200" t="s">
        <v>437</v>
      </c>
      <c r="G386" s="197"/>
      <c r="H386" s="199" t="s">
        <v>19</v>
      </c>
      <c r="I386" s="201"/>
      <c r="J386" s="197"/>
      <c r="K386" s="197"/>
      <c r="L386" s="202"/>
      <c r="M386" s="203"/>
      <c r="N386" s="204"/>
      <c r="O386" s="204"/>
      <c r="P386" s="204"/>
      <c r="Q386" s="204"/>
      <c r="R386" s="204"/>
      <c r="S386" s="204"/>
      <c r="T386" s="205"/>
      <c r="AT386" s="206" t="s">
        <v>222</v>
      </c>
      <c r="AU386" s="206" t="s">
        <v>233</v>
      </c>
      <c r="AV386" s="13" t="s">
        <v>85</v>
      </c>
      <c r="AW386" s="13" t="s">
        <v>36</v>
      </c>
      <c r="AX386" s="13" t="s">
        <v>77</v>
      </c>
      <c r="AY386" s="206" t="s">
        <v>211</v>
      </c>
    </row>
    <row r="387" spans="1:65" s="13" customFormat="1">
      <c r="B387" s="196"/>
      <c r="C387" s="197"/>
      <c r="D387" s="198" t="s">
        <v>222</v>
      </c>
      <c r="E387" s="199" t="s">
        <v>19</v>
      </c>
      <c r="F387" s="200" t="s">
        <v>399</v>
      </c>
      <c r="G387" s="197"/>
      <c r="H387" s="199" t="s">
        <v>19</v>
      </c>
      <c r="I387" s="201"/>
      <c r="J387" s="197"/>
      <c r="K387" s="197"/>
      <c r="L387" s="202"/>
      <c r="M387" s="203"/>
      <c r="N387" s="204"/>
      <c r="O387" s="204"/>
      <c r="P387" s="204"/>
      <c r="Q387" s="204"/>
      <c r="R387" s="204"/>
      <c r="S387" s="204"/>
      <c r="T387" s="205"/>
      <c r="AT387" s="206" t="s">
        <v>222</v>
      </c>
      <c r="AU387" s="206" t="s">
        <v>233</v>
      </c>
      <c r="AV387" s="13" t="s">
        <v>85</v>
      </c>
      <c r="AW387" s="13" t="s">
        <v>36</v>
      </c>
      <c r="AX387" s="13" t="s">
        <v>77</v>
      </c>
      <c r="AY387" s="206" t="s">
        <v>211</v>
      </c>
    </row>
    <row r="388" spans="1:65" s="14" customFormat="1">
      <c r="B388" s="207"/>
      <c r="C388" s="208"/>
      <c r="D388" s="198" t="s">
        <v>222</v>
      </c>
      <c r="E388" s="209" t="s">
        <v>19</v>
      </c>
      <c r="F388" s="210" t="s">
        <v>438</v>
      </c>
      <c r="G388" s="208"/>
      <c r="H388" s="211">
        <v>1</v>
      </c>
      <c r="I388" s="212"/>
      <c r="J388" s="208"/>
      <c r="K388" s="208"/>
      <c r="L388" s="213"/>
      <c r="M388" s="214"/>
      <c r="N388" s="215"/>
      <c r="O388" s="215"/>
      <c r="P388" s="215"/>
      <c r="Q388" s="215"/>
      <c r="R388" s="215"/>
      <c r="S388" s="215"/>
      <c r="T388" s="216"/>
      <c r="AT388" s="217" t="s">
        <v>222</v>
      </c>
      <c r="AU388" s="217" t="s">
        <v>233</v>
      </c>
      <c r="AV388" s="14" t="s">
        <v>87</v>
      </c>
      <c r="AW388" s="14" t="s">
        <v>36</v>
      </c>
      <c r="AX388" s="14" t="s">
        <v>77</v>
      </c>
      <c r="AY388" s="217" t="s">
        <v>211</v>
      </c>
    </row>
    <row r="389" spans="1:65" s="15" customFormat="1">
      <c r="B389" s="218"/>
      <c r="C389" s="219"/>
      <c r="D389" s="198" t="s">
        <v>222</v>
      </c>
      <c r="E389" s="220" t="s">
        <v>19</v>
      </c>
      <c r="F389" s="221" t="s">
        <v>227</v>
      </c>
      <c r="G389" s="219"/>
      <c r="H389" s="222">
        <v>1</v>
      </c>
      <c r="I389" s="223"/>
      <c r="J389" s="219"/>
      <c r="K389" s="219"/>
      <c r="L389" s="224"/>
      <c r="M389" s="225"/>
      <c r="N389" s="226"/>
      <c r="O389" s="226"/>
      <c r="P389" s="226"/>
      <c r="Q389" s="226"/>
      <c r="R389" s="226"/>
      <c r="S389" s="226"/>
      <c r="T389" s="227"/>
      <c r="AT389" s="228" t="s">
        <v>222</v>
      </c>
      <c r="AU389" s="228" t="s">
        <v>233</v>
      </c>
      <c r="AV389" s="15" t="s">
        <v>218</v>
      </c>
      <c r="AW389" s="15" t="s">
        <v>36</v>
      </c>
      <c r="AX389" s="15" t="s">
        <v>85</v>
      </c>
      <c r="AY389" s="228" t="s">
        <v>211</v>
      </c>
    </row>
    <row r="390" spans="1:65" s="2" customFormat="1" ht="16.5" customHeight="1">
      <c r="A390" s="38"/>
      <c r="B390" s="39"/>
      <c r="C390" s="178" t="s">
        <v>439</v>
      </c>
      <c r="D390" s="178" t="s">
        <v>214</v>
      </c>
      <c r="E390" s="179" t="s">
        <v>440</v>
      </c>
      <c r="F390" s="180" t="s">
        <v>441</v>
      </c>
      <c r="G390" s="181" t="s">
        <v>397</v>
      </c>
      <c r="H390" s="182">
        <v>1</v>
      </c>
      <c r="I390" s="183"/>
      <c r="J390" s="184">
        <f>ROUND(I390*H390,2)</f>
        <v>0</v>
      </c>
      <c r="K390" s="180" t="s">
        <v>19</v>
      </c>
      <c r="L390" s="43"/>
      <c r="M390" s="185" t="s">
        <v>19</v>
      </c>
      <c r="N390" s="186" t="s">
        <v>48</v>
      </c>
      <c r="O390" s="68"/>
      <c r="P390" s="187">
        <f>O390*H390</f>
        <v>0</v>
      </c>
      <c r="Q390" s="187">
        <v>0</v>
      </c>
      <c r="R390" s="187">
        <f>Q390*H390</f>
        <v>0</v>
      </c>
      <c r="S390" s="187">
        <v>0</v>
      </c>
      <c r="T390" s="18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189" t="s">
        <v>218</v>
      </c>
      <c r="AT390" s="189" t="s">
        <v>214</v>
      </c>
      <c r="AU390" s="189" t="s">
        <v>233</v>
      </c>
      <c r="AY390" s="21" t="s">
        <v>211</v>
      </c>
      <c r="BE390" s="190">
        <f>IF(N390="základní",J390,0)</f>
        <v>0</v>
      </c>
      <c r="BF390" s="190">
        <f>IF(N390="snížená",J390,0)</f>
        <v>0</v>
      </c>
      <c r="BG390" s="190">
        <f>IF(N390="zákl. přenesená",J390,0)</f>
        <v>0</v>
      </c>
      <c r="BH390" s="190">
        <f>IF(N390="sníž. přenesená",J390,0)</f>
        <v>0</v>
      </c>
      <c r="BI390" s="190">
        <f>IF(N390="nulová",J390,0)</f>
        <v>0</v>
      </c>
      <c r="BJ390" s="21" t="s">
        <v>85</v>
      </c>
      <c r="BK390" s="190">
        <f>ROUND(I390*H390,2)</f>
        <v>0</v>
      </c>
      <c r="BL390" s="21" t="s">
        <v>218</v>
      </c>
      <c r="BM390" s="189" t="s">
        <v>442</v>
      </c>
    </row>
    <row r="391" spans="1:65" s="13" customFormat="1">
      <c r="B391" s="196"/>
      <c r="C391" s="197"/>
      <c r="D391" s="198" t="s">
        <v>222</v>
      </c>
      <c r="E391" s="199" t="s">
        <v>19</v>
      </c>
      <c r="F391" s="200" t="s">
        <v>223</v>
      </c>
      <c r="G391" s="197"/>
      <c r="H391" s="199" t="s">
        <v>19</v>
      </c>
      <c r="I391" s="201"/>
      <c r="J391" s="197"/>
      <c r="K391" s="197"/>
      <c r="L391" s="202"/>
      <c r="M391" s="203"/>
      <c r="N391" s="204"/>
      <c r="O391" s="204"/>
      <c r="P391" s="204"/>
      <c r="Q391" s="204"/>
      <c r="R391" s="204"/>
      <c r="S391" s="204"/>
      <c r="T391" s="205"/>
      <c r="AT391" s="206" t="s">
        <v>222</v>
      </c>
      <c r="AU391" s="206" t="s">
        <v>233</v>
      </c>
      <c r="AV391" s="13" t="s">
        <v>85</v>
      </c>
      <c r="AW391" s="13" t="s">
        <v>36</v>
      </c>
      <c r="AX391" s="13" t="s">
        <v>77</v>
      </c>
      <c r="AY391" s="206" t="s">
        <v>211</v>
      </c>
    </row>
    <row r="392" spans="1:65" s="13" customFormat="1">
      <c r="B392" s="196"/>
      <c r="C392" s="197"/>
      <c r="D392" s="198" t="s">
        <v>222</v>
      </c>
      <c r="E392" s="199" t="s">
        <v>19</v>
      </c>
      <c r="F392" s="200" t="s">
        <v>391</v>
      </c>
      <c r="G392" s="197"/>
      <c r="H392" s="199" t="s">
        <v>19</v>
      </c>
      <c r="I392" s="201"/>
      <c r="J392" s="197"/>
      <c r="K392" s="197"/>
      <c r="L392" s="202"/>
      <c r="M392" s="203"/>
      <c r="N392" s="204"/>
      <c r="O392" s="204"/>
      <c r="P392" s="204"/>
      <c r="Q392" s="204"/>
      <c r="R392" s="204"/>
      <c r="S392" s="204"/>
      <c r="T392" s="205"/>
      <c r="AT392" s="206" t="s">
        <v>222</v>
      </c>
      <c r="AU392" s="206" t="s">
        <v>233</v>
      </c>
      <c r="AV392" s="13" t="s">
        <v>85</v>
      </c>
      <c r="AW392" s="13" t="s">
        <v>36</v>
      </c>
      <c r="AX392" s="13" t="s">
        <v>77</v>
      </c>
      <c r="AY392" s="206" t="s">
        <v>211</v>
      </c>
    </row>
    <row r="393" spans="1:65" s="13" customFormat="1">
      <c r="B393" s="196"/>
      <c r="C393" s="197"/>
      <c r="D393" s="198" t="s">
        <v>222</v>
      </c>
      <c r="E393" s="199" t="s">
        <v>19</v>
      </c>
      <c r="F393" s="200" t="s">
        <v>437</v>
      </c>
      <c r="G393" s="197"/>
      <c r="H393" s="199" t="s">
        <v>19</v>
      </c>
      <c r="I393" s="201"/>
      <c r="J393" s="197"/>
      <c r="K393" s="197"/>
      <c r="L393" s="202"/>
      <c r="M393" s="203"/>
      <c r="N393" s="204"/>
      <c r="O393" s="204"/>
      <c r="P393" s="204"/>
      <c r="Q393" s="204"/>
      <c r="R393" s="204"/>
      <c r="S393" s="204"/>
      <c r="T393" s="205"/>
      <c r="AT393" s="206" t="s">
        <v>222</v>
      </c>
      <c r="AU393" s="206" t="s">
        <v>233</v>
      </c>
      <c r="AV393" s="13" t="s">
        <v>85</v>
      </c>
      <c r="AW393" s="13" t="s">
        <v>36</v>
      </c>
      <c r="AX393" s="13" t="s">
        <v>77</v>
      </c>
      <c r="AY393" s="206" t="s">
        <v>211</v>
      </c>
    </row>
    <row r="394" spans="1:65" s="13" customFormat="1">
      <c r="B394" s="196"/>
      <c r="C394" s="197"/>
      <c r="D394" s="198" t="s">
        <v>222</v>
      </c>
      <c r="E394" s="199" t="s">
        <v>19</v>
      </c>
      <c r="F394" s="200" t="s">
        <v>399</v>
      </c>
      <c r="G394" s="197"/>
      <c r="H394" s="199" t="s">
        <v>19</v>
      </c>
      <c r="I394" s="201"/>
      <c r="J394" s="197"/>
      <c r="K394" s="197"/>
      <c r="L394" s="202"/>
      <c r="M394" s="203"/>
      <c r="N394" s="204"/>
      <c r="O394" s="204"/>
      <c r="P394" s="204"/>
      <c r="Q394" s="204"/>
      <c r="R394" s="204"/>
      <c r="S394" s="204"/>
      <c r="T394" s="205"/>
      <c r="AT394" s="206" t="s">
        <v>222</v>
      </c>
      <c r="AU394" s="206" t="s">
        <v>233</v>
      </c>
      <c r="AV394" s="13" t="s">
        <v>85</v>
      </c>
      <c r="AW394" s="13" t="s">
        <v>36</v>
      </c>
      <c r="AX394" s="13" t="s">
        <v>77</v>
      </c>
      <c r="AY394" s="206" t="s">
        <v>211</v>
      </c>
    </row>
    <row r="395" spans="1:65" s="14" customFormat="1">
      <c r="B395" s="207"/>
      <c r="C395" s="208"/>
      <c r="D395" s="198" t="s">
        <v>222</v>
      </c>
      <c r="E395" s="209" t="s">
        <v>19</v>
      </c>
      <c r="F395" s="210" t="s">
        <v>438</v>
      </c>
      <c r="G395" s="208"/>
      <c r="H395" s="211">
        <v>1</v>
      </c>
      <c r="I395" s="212"/>
      <c r="J395" s="208"/>
      <c r="K395" s="208"/>
      <c r="L395" s="213"/>
      <c r="M395" s="214"/>
      <c r="N395" s="215"/>
      <c r="O395" s="215"/>
      <c r="P395" s="215"/>
      <c r="Q395" s="215"/>
      <c r="R395" s="215"/>
      <c r="S395" s="215"/>
      <c r="T395" s="216"/>
      <c r="AT395" s="217" t="s">
        <v>222</v>
      </c>
      <c r="AU395" s="217" t="s">
        <v>233</v>
      </c>
      <c r="AV395" s="14" t="s">
        <v>87</v>
      </c>
      <c r="AW395" s="14" t="s">
        <v>36</v>
      </c>
      <c r="AX395" s="14" t="s">
        <v>77</v>
      </c>
      <c r="AY395" s="217" t="s">
        <v>211</v>
      </c>
    </row>
    <row r="396" spans="1:65" s="15" customFormat="1">
      <c r="B396" s="218"/>
      <c r="C396" s="219"/>
      <c r="D396" s="198" t="s">
        <v>222</v>
      </c>
      <c r="E396" s="220" t="s">
        <v>19</v>
      </c>
      <c r="F396" s="221" t="s">
        <v>227</v>
      </c>
      <c r="G396" s="219"/>
      <c r="H396" s="222">
        <v>1</v>
      </c>
      <c r="I396" s="223"/>
      <c r="J396" s="219"/>
      <c r="K396" s="219"/>
      <c r="L396" s="224"/>
      <c r="M396" s="225"/>
      <c r="N396" s="226"/>
      <c r="O396" s="226"/>
      <c r="P396" s="226"/>
      <c r="Q396" s="226"/>
      <c r="R396" s="226"/>
      <c r="S396" s="226"/>
      <c r="T396" s="227"/>
      <c r="AT396" s="228" t="s">
        <v>222</v>
      </c>
      <c r="AU396" s="228" t="s">
        <v>233</v>
      </c>
      <c r="AV396" s="15" t="s">
        <v>218</v>
      </c>
      <c r="AW396" s="15" t="s">
        <v>36</v>
      </c>
      <c r="AX396" s="15" t="s">
        <v>85</v>
      </c>
      <c r="AY396" s="228" t="s">
        <v>211</v>
      </c>
    </row>
    <row r="397" spans="1:65" s="2" customFormat="1" ht="16.5" customHeight="1">
      <c r="A397" s="38"/>
      <c r="B397" s="39"/>
      <c r="C397" s="178" t="s">
        <v>443</v>
      </c>
      <c r="D397" s="178" t="s">
        <v>214</v>
      </c>
      <c r="E397" s="179" t="s">
        <v>444</v>
      </c>
      <c r="F397" s="180" t="s">
        <v>432</v>
      </c>
      <c r="G397" s="181" t="s">
        <v>397</v>
      </c>
      <c r="H397" s="182">
        <v>1</v>
      </c>
      <c r="I397" s="183"/>
      <c r="J397" s="184">
        <f>ROUND(I397*H397,2)</f>
        <v>0</v>
      </c>
      <c r="K397" s="180" t="s">
        <v>19</v>
      </c>
      <c r="L397" s="43"/>
      <c r="M397" s="185" t="s">
        <v>19</v>
      </c>
      <c r="N397" s="186" t="s">
        <v>48</v>
      </c>
      <c r="O397" s="68"/>
      <c r="P397" s="187">
        <f>O397*H397</f>
        <v>0</v>
      </c>
      <c r="Q397" s="187">
        <v>0</v>
      </c>
      <c r="R397" s="187">
        <f>Q397*H397</f>
        <v>0</v>
      </c>
      <c r="S397" s="187">
        <v>0</v>
      </c>
      <c r="T397" s="188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189" t="s">
        <v>218</v>
      </c>
      <c r="AT397" s="189" t="s">
        <v>214</v>
      </c>
      <c r="AU397" s="189" t="s">
        <v>233</v>
      </c>
      <c r="AY397" s="21" t="s">
        <v>211</v>
      </c>
      <c r="BE397" s="190">
        <f>IF(N397="základní",J397,0)</f>
        <v>0</v>
      </c>
      <c r="BF397" s="190">
        <f>IF(N397="snížená",J397,0)</f>
        <v>0</v>
      </c>
      <c r="BG397" s="190">
        <f>IF(N397="zákl. přenesená",J397,0)</f>
        <v>0</v>
      </c>
      <c r="BH397" s="190">
        <f>IF(N397="sníž. přenesená",J397,0)</f>
        <v>0</v>
      </c>
      <c r="BI397" s="190">
        <f>IF(N397="nulová",J397,0)</f>
        <v>0</v>
      </c>
      <c r="BJ397" s="21" t="s">
        <v>85</v>
      </c>
      <c r="BK397" s="190">
        <f>ROUND(I397*H397,2)</f>
        <v>0</v>
      </c>
      <c r="BL397" s="21" t="s">
        <v>218</v>
      </c>
      <c r="BM397" s="189" t="s">
        <v>445</v>
      </c>
    </row>
    <row r="398" spans="1:65" s="13" customFormat="1">
      <c r="B398" s="196"/>
      <c r="C398" s="197"/>
      <c r="D398" s="198" t="s">
        <v>222</v>
      </c>
      <c r="E398" s="199" t="s">
        <v>19</v>
      </c>
      <c r="F398" s="200" t="s">
        <v>223</v>
      </c>
      <c r="G398" s="197"/>
      <c r="H398" s="199" t="s">
        <v>19</v>
      </c>
      <c r="I398" s="201"/>
      <c r="J398" s="197"/>
      <c r="K398" s="197"/>
      <c r="L398" s="202"/>
      <c r="M398" s="203"/>
      <c r="N398" s="204"/>
      <c r="O398" s="204"/>
      <c r="P398" s="204"/>
      <c r="Q398" s="204"/>
      <c r="R398" s="204"/>
      <c r="S398" s="204"/>
      <c r="T398" s="205"/>
      <c r="AT398" s="206" t="s">
        <v>222</v>
      </c>
      <c r="AU398" s="206" t="s">
        <v>233</v>
      </c>
      <c r="AV398" s="13" t="s">
        <v>85</v>
      </c>
      <c r="AW398" s="13" t="s">
        <v>36</v>
      </c>
      <c r="AX398" s="13" t="s">
        <v>77</v>
      </c>
      <c r="AY398" s="206" t="s">
        <v>211</v>
      </c>
    </row>
    <row r="399" spans="1:65" s="13" customFormat="1">
      <c r="B399" s="196"/>
      <c r="C399" s="197"/>
      <c r="D399" s="198" t="s">
        <v>222</v>
      </c>
      <c r="E399" s="199" t="s">
        <v>19</v>
      </c>
      <c r="F399" s="200" t="s">
        <v>391</v>
      </c>
      <c r="G399" s="197"/>
      <c r="H399" s="199" t="s">
        <v>19</v>
      </c>
      <c r="I399" s="201"/>
      <c r="J399" s="197"/>
      <c r="K399" s="197"/>
      <c r="L399" s="202"/>
      <c r="M399" s="203"/>
      <c r="N399" s="204"/>
      <c r="O399" s="204"/>
      <c r="P399" s="204"/>
      <c r="Q399" s="204"/>
      <c r="R399" s="204"/>
      <c r="S399" s="204"/>
      <c r="T399" s="205"/>
      <c r="AT399" s="206" t="s">
        <v>222</v>
      </c>
      <c r="AU399" s="206" t="s">
        <v>233</v>
      </c>
      <c r="AV399" s="13" t="s">
        <v>85</v>
      </c>
      <c r="AW399" s="13" t="s">
        <v>36</v>
      </c>
      <c r="AX399" s="13" t="s">
        <v>77</v>
      </c>
      <c r="AY399" s="206" t="s">
        <v>211</v>
      </c>
    </row>
    <row r="400" spans="1:65" s="13" customFormat="1">
      <c r="B400" s="196"/>
      <c r="C400" s="197"/>
      <c r="D400" s="198" t="s">
        <v>222</v>
      </c>
      <c r="E400" s="199" t="s">
        <v>19</v>
      </c>
      <c r="F400" s="200" t="s">
        <v>437</v>
      </c>
      <c r="G400" s="197"/>
      <c r="H400" s="199" t="s">
        <v>19</v>
      </c>
      <c r="I400" s="201"/>
      <c r="J400" s="197"/>
      <c r="K400" s="197"/>
      <c r="L400" s="202"/>
      <c r="M400" s="203"/>
      <c r="N400" s="204"/>
      <c r="O400" s="204"/>
      <c r="P400" s="204"/>
      <c r="Q400" s="204"/>
      <c r="R400" s="204"/>
      <c r="S400" s="204"/>
      <c r="T400" s="205"/>
      <c r="AT400" s="206" t="s">
        <v>222</v>
      </c>
      <c r="AU400" s="206" t="s">
        <v>233</v>
      </c>
      <c r="AV400" s="13" t="s">
        <v>85</v>
      </c>
      <c r="AW400" s="13" t="s">
        <v>36</v>
      </c>
      <c r="AX400" s="13" t="s">
        <v>77</v>
      </c>
      <c r="AY400" s="206" t="s">
        <v>211</v>
      </c>
    </row>
    <row r="401" spans="1:65" s="13" customFormat="1">
      <c r="B401" s="196"/>
      <c r="C401" s="197"/>
      <c r="D401" s="198" t="s">
        <v>222</v>
      </c>
      <c r="E401" s="199" t="s">
        <v>19</v>
      </c>
      <c r="F401" s="200" t="s">
        <v>399</v>
      </c>
      <c r="G401" s="197"/>
      <c r="H401" s="199" t="s">
        <v>19</v>
      </c>
      <c r="I401" s="201"/>
      <c r="J401" s="197"/>
      <c r="K401" s="197"/>
      <c r="L401" s="202"/>
      <c r="M401" s="203"/>
      <c r="N401" s="204"/>
      <c r="O401" s="204"/>
      <c r="P401" s="204"/>
      <c r="Q401" s="204"/>
      <c r="R401" s="204"/>
      <c r="S401" s="204"/>
      <c r="T401" s="205"/>
      <c r="AT401" s="206" t="s">
        <v>222</v>
      </c>
      <c r="AU401" s="206" t="s">
        <v>233</v>
      </c>
      <c r="AV401" s="13" t="s">
        <v>85</v>
      </c>
      <c r="AW401" s="13" t="s">
        <v>36</v>
      </c>
      <c r="AX401" s="13" t="s">
        <v>77</v>
      </c>
      <c r="AY401" s="206" t="s">
        <v>211</v>
      </c>
    </row>
    <row r="402" spans="1:65" s="14" customFormat="1">
      <c r="B402" s="207"/>
      <c r="C402" s="208"/>
      <c r="D402" s="198" t="s">
        <v>222</v>
      </c>
      <c r="E402" s="209" t="s">
        <v>19</v>
      </c>
      <c r="F402" s="210" t="s">
        <v>438</v>
      </c>
      <c r="G402" s="208"/>
      <c r="H402" s="211">
        <v>1</v>
      </c>
      <c r="I402" s="212"/>
      <c r="J402" s="208"/>
      <c r="K402" s="208"/>
      <c r="L402" s="213"/>
      <c r="M402" s="214"/>
      <c r="N402" s="215"/>
      <c r="O402" s="215"/>
      <c r="P402" s="215"/>
      <c r="Q402" s="215"/>
      <c r="R402" s="215"/>
      <c r="S402" s="215"/>
      <c r="T402" s="216"/>
      <c r="AT402" s="217" t="s">
        <v>222</v>
      </c>
      <c r="AU402" s="217" t="s">
        <v>233</v>
      </c>
      <c r="AV402" s="14" t="s">
        <v>87</v>
      </c>
      <c r="AW402" s="14" t="s">
        <v>36</v>
      </c>
      <c r="AX402" s="14" t="s">
        <v>77</v>
      </c>
      <c r="AY402" s="217" t="s">
        <v>211</v>
      </c>
    </row>
    <row r="403" spans="1:65" s="15" customFormat="1">
      <c r="B403" s="218"/>
      <c r="C403" s="219"/>
      <c r="D403" s="198" t="s">
        <v>222</v>
      </c>
      <c r="E403" s="220" t="s">
        <v>19</v>
      </c>
      <c r="F403" s="221" t="s">
        <v>227</v>
      </c>
      <c r="G403" s="219"/>
      <c r="H403" s="222">
        <v>1</v>
      </c>
      <c r="I403" s="223"/>
      <c r="J403" s="219"/>
      <c r="K403" s="219"/>
      <c r="L403" s="224"/>
      <c r="M403" s="225"/>
      <c r="N403" s="226"/>
      <c r="O403" s="226"/>
      <c r="P403" s="226"/>
      <c r="Q403" s="226"/>
      <c r="R403" s="226"/>
      <c r="S403" s="226"/>
      <c r="T403" s="227"/>
      <c r="AT403" s="228" t="s">
        <v>222</v>
      </c>
      <c r="AU403" s="228" t="s">
        <v>233</v>
      </c>
      <c r="AV403" s="15" t="s">
        <v>218</v>
      </c>
      <c r="AW403" s="15" t="s">
        <v>36</v>
      </c>
      <c r="AX403" s="15" t="s">
        <v>85</v>
      </c>
      <c r="AY403" s="228" t="s">
        <v>211</v>
      </c>
    </row>
    <row r="404" spans="1:65" s="2" customFormat="1" ht="16.5" customHeight="1">
      <c r="A404" s="38"/>
      <c r="B404" s="39"/>
      <c r="C404" s="178" t="s">
        <v>446</v>
      </c>
      <c r="D404" s="178" t="s">
        <v>214</v>
      </c>
      <c r="E404" s="179" t="s">
        <v>447</v>
      </c>
      <c r="F404" s="180" t="s">
        <v>448</v>
      </c>
      <c r="G404" s="181" t="s">
        <v>397</v>
      </c>
      <c r="H404" s="182">
        <v>1</v>
      </c>
      <c r="I404" s="183"/>
      <c r="J404" s="184">
        <f>ROUND(I404*H404,2)</f>
        <v>0</v>
      </c>
      <c r="K404" s="180" t="s">
        <v>19</v>
      </c>
      <c r="L404" s="43"/>
      <c r="M404" s="185" t="s">
        <v>19</v>
      </c>
      <c r="N404" s="186" t="s">
        <v>48</v>
      </c>
      <c r="O404" s="68"/>
      <c r="P404" s="187">
        <f>O404*H404</f>
        <v>0</v>
      </c>
      <c r="Q404" s="187">
        <v>0</v>
      </c>
      <c r="R404" s="187">
        <f>Q404*H404</f>
        <v>0</v>
      </c>
      <c r="S404" s="187">
        <v>0</v>
      </c>
      <c r="T404" s="18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189" t="s">
        <v>218</v>
      </c>
      <c r="AT404" s="189" t="s">
        <v>214</v>
      </c>
      <c r="AU404" s="189" t="s">
        <v>233</v>
      </c>
      <c r="AY404" s="21" t="s">
        <v>211</v>
      </c>
      <c r="BE404" s="190">
        <f>IF(N404="základní",J404,0)</f>
        <v>0</v>
      </c>
      <c r="BF404" s="190">
        <f>IF(N404="snížená",J404,0)</f>
        <v>0</v>
      </c>
      <c r="BG404" s="190">
        <f>IF(N404="zákl. přenesená",J404,0)</f>
        <v>0</v>
      </c>
      <c r="BH404" s="190">
        <f>IF(N404="sníž. přenesená",J404,0)</f>
        <v>0</v>
      </c>
      <c r="BI404" s="190">
        <f>IF(N404="nulová",J404,0)</f>
        <v>0</v>
      </c>
      <c r="BJ404" s="21" t="s">
        <v>85</v>
      </c>
      <c r="BK404" s="190">
        <f>ROUND(I404*H404,2)</f>
        <v>0</v>
      </c>
      <c r="BL404" s="21" t="s">
        <v>218</v>
      </c>
      <c r="BM404" s="189" t="s">
        <v>449</v>
      </c>
    </row>
    <row r="405" spans="1:65" s="13" customFormat="1">
      <c r="B405" s="196"/>
      <c r="C405" s="197"/>
      <c r="D405" s="198" t="s">
        <v>222</v>
      </c>
      <c r="E405" s="199" t="s">
        <v>19</v>
      </c>
      <c r="F405" s="200" t="s">
        <v>223</v>
      </c>
      <c r="G405" s="197"/>
      <c r="H405" s="199" t="s">
        <v>19</v>
      </c>
      <c r="I405" s="201"/>
      <c r="J405" s="197"/>
      <c r="K405" s="197"/>
      <c r="L405" s="202"/>
      <c r="M405" s="203"/>
      <c r="N405" s="204"/>
      <c r="O405" s="204"/>
      <c r="P405" s="204"/>
      <c r="Q405" s="204"/>
      <c r="R405" s="204"/>
      <c r="S405" s="204"/>
      <c r="T405" s="205"/>
      <c r="AT405" s="206" t="s">
        <v>222</v>
      </c>
      <c r="AU405" s="206" t="s">
        <v>233</v>
      </c>
      <c r="AV405" s="13" t="s">
        <v>85</v>
      </c>
      <c r="AW405" s="13" t="s">
        <v>36</v>
      </c>
      <c r="AX405" s="13" t="s">
        <v>77</v>
      </c>
      <c r="AY405" s="206" t="s">
        <v>211</v>
      </c>
    </row>
    <row r="406" spans="1:65" s="13" customFormat="1">
      <c r="B406" s="196"/>
      <c r="C406" s="197"/>
      <c r="D406" s="198" t="s">
        <v>222</v>
      </c>
      <c r="E406" s="199" t="s">
        <v>19</v>
      </c>
      <c r="F406" s="200" t="s">
        <v>391</v>
      </c>
      <c r="G406" s="197"/>
      <c r="H406" s="199" t="s">
        <v>19</v>
      </c>
      <c r="I406" s="201"/>
      <c r="J406" s="197"/>
      <c r="K406" s="197"/>
      <c r="L406" s="202"/>
      <c r="M406" s="203"/>
      <c r="N406" s="204"/>
      <c r="O406" s="204"/>
      <c r="P406" s="204"/>
      <c r="Q406" s="204"/>
      <c r="R406" s="204"/>
      <c r="S406" s="204"/>
      <c r="T406" s="205"/>
      <c r="AT406" s="206" t="s">
        <v>222</v>
      </c>
      <c r="AU406" s="206" t="s">
        <v>233</v>
      </c>
      <c r="AV406" s="13" t="s">
        <v>85</v>
      </c>
      <c r="AW406" s="13" t="s">
        <v>36</v>
      </c>
      <c r="AX406" s="13" t="s">
        <v>77</v>
      </c>
      <c r="AY406" s="206" t="s">
        <v>211</v>
      </c>
    </row>
    <row r="407" spans="1:65" s="13" customFormat="1">
      <c r="B407" s="196"/>
      <c r="C407" s="197"/>
      <c r="D407" s="198" t="s">
        <v>222</v>
      </c>
      <c r="E407" s="199" t="s">
        <v>19</v>
      </c>
      <c r="F407" s="200" t="s">
        <v>437</v>
      </c>
      <c r="G407" s="197"/>
      <c r="H407" s="199" t="s">
        <v>19</v>
      </c>
      <c r="I407" s="201"/>
      <c r="J407" s="197"/>
      <c r="K407" s="197"/>
      <c r="L407" s="202"/>
      <c r="M407" s="203"/>
      <c r="N407" s="204"/>
      <c r="O407" s="204"/>
      <c r="P407" s="204"/>
      <c r="Q407" s="204"/>
      <c r="R407" s="204"/>
      <c r="S407" s="204"/>
      <c r="T407" s="205"/>
      <c r="AT407" s="206" t="s">
        <v>222</v>
      </c>
      <c r="AU407" s="206" t="s">
        <v>233</v>
      </c>
      <c r="AV407" s="13" t="s">
        <v>85</v>
      </c>
      <c r="AW407" s="13" t="s">
        <v>36</v>
      </c>
      <c r="AX407" s="13" t="s">
        <v>77</v>
      </c>
      <c r="AY407" s="206" t="s">
        <v>211</v>
      </c>
    </row>
    <row r="408" spans="1:65" s="13" customFormat="1">
      <c r="B408" s="196"/>
      <c r="C408" s="197"/>
      <c r="D408" s="198" t="s">
        <v>222</v>
      </c>
      <c r="E408" s="199" t="s">
        <v>19</v>
      </c>
      <c r="F408" s="200" t="s">
        <v>399</v>
      </c>
      <c r="G408" s="197"/>
      <c r="H408" s="199" t="s">
        <v>19</v>
      </c>
      <c r="I408" s="201"/>
      <c r="J408" s="197"/>
      <c r="K408" s="197"/>
      <c r="L408" s="202"/>
      <c r="M408" s="203"/>
      <c r="N408" s="204"/>
      <c r="O408" s="204"/>
      <c r="P408" s="204"/>
      <c r="Q408" s="204"/>
      <c r="R408" s="204"/>
      <c r="S408" s="204"/>
      <c r="T408" s="205"/>
      <c r="AT408" s="206" t="s">
        <v>222</v>
      </c>
      <c r="AU408" s="206" t="s">
        <v>233</v>
      </c>
      <c r="AV408" s="13" t="s">
        <v>85</v>
      </c>
      <c r="AW408" s="13" t="s">
        <v>36</v>
      </c>
      <c r="AX408" s="13" t="s">
        <v>77</v>
      </c>
      <c r="AY408" s="206" t="s">
        <v>211</v>
      </c>
    </row>
    <row r="409" spans="1:65" s="14" customFormat="1">
      <c r="B409" s="207"/>
      <c r="C409" s="208"/>
      <c r="D409" s="198" t="s">
        <v>222</v>
      </c>
      <c r="E409" s="209" t="s">
        <v>19</v>
      </c>
      <c r="F409" s="210" t="s">
        <v>438</v>
      </c>
      <c r="G409" s="208"/>
      <c r="H409" s="211">
        <v>1</v>
      </c>
      <c r="I409" s="212"/>
      <c r="J409" s="208"/>
      <c r="K409" s="208"/>
      <c r="L409" s="213"/>
      <c r="M409" s="214"/>
      <c r="N409" s="215"/>
      <c r="O409" s="215"/>
      <c r="P409" s="215"/>
      <c r="Q409" s="215"/>
      <c r="R409" s="215"/>
      <c r="S409" s="215"/>
      <c r="T409" s="216"/>
      <c r="AT409" s="217" t="s">
        <v>222</v>
      </c>
      <c r="AU409" s="217" t="s">
        <v>233</v>
      </c>
      <c r="AV409" s="14" t="s">
        <v>87</v>
      </c>
      <c r="AW409" s="14" t="s">
        <v>36</v>
      </c>
      <c r="AX409" s="14" t="s">
        <v>77</v>
      </c>
      <c r="AY409" s="217" t="s">
        <v>211</v>
      </c>
    </row>
    <row r="410" spans="1:65" s="15" customFormat="1">
      <c r="B410" s="218"/>
      <c r="C410" s="219"/>
      <c r="D410" s="198" t="s">
        <v>222</v>
      </c>
      <c r="E410" s="220" t="s">
        <v>19</v>
      </c>
      <c r="F410" s="221" t="s">
        <v>227</v>
      </c>
      <c r="G410" s="219"/>
      <c r="H410" s="222">
        <v>1</v>
      </c>
      <c r="I410" s="223"/>
      <c r="J410" s="219"/>
      <c r="K410" s="219"/>
      <c r="L410" s="224"/>
      <c r="M410" s="225"/>
      <c r="N410" s="226"/>
      <c r="O410" s="226"/>
      <c r="P410" s="226"/>
      <c r="Q410" s="226"/>
      <c r="R410" s="226"/>
      <c r="S410" s="226"/>
      <c r="T410" s="227"/>
      <c r="AT410" s="228" t="s">
        <v>222</v>
      </c>
      <c r="AU410" s="228" t="s">
        <v>233</v>
      </c>
      <c r="AV410" s="15" t="s">
        <v>218</v>
      </c>
      <c r="AW410" s="15" t="s">
        <v>36</v>
      </c>
      <c r="AX410" s="15" t="s">
        <v>85</v>
      </c>
      <c r="AY410" s="228" t="s">
        <v>211</v>
      </c>
    </row>
    <row r="411" spans="1:65" s="2" customFormat="1" ht="16.5" customHeight="1">
      <c r="A411" s="38"/>
      <c r="B411" s="39"/>
      <c r="C411" s="178" t="s">
        <v>450</v>
      </c>
      <c r="D411" s="178" t="s">
        <v>214</v>
      </c>
      <c r="E411" s="179" t="s">
        <v>451</v>
      </c>
      <c r="F411" s="180" t="s">
        <v>452</v>
      </c>
      <c r="G411" s="181" t="s">
        <v>397</v>
      </c>
      <c r="H411" s="182">
        <v>1</v>
      </c>
      <c r="I411" s="183"/>
      <c r="J411" s="184">
        <f>ROUND(I411*H411,2)</f>
        <v>0</v>
      </c>
      <c r="K411" s="180" t="s">
        <v>19</v>
      </c>
      <c r="L411" s="43"/>
      <c r="M411" s="185" t="s">
        <v>19</v>
      </c>
      <c r="N411" s="186" t="s">
        <v>48</v>
      </c>
      <c r="O411" s="68"/>
      <c r="P411" s="187">
        <f>O411*H411</f>
        <v>0</v>
      </c>
      <c r="Q411" s="187">
        <v>0</v>
      </c>
      <c r="R411" s="187">
        <f>Q411*H411</f>
        <v>0</v>
      </c>
      <c r="S411" s="187">
        <v>0</v>
      </c>
      <c r="T411" s="188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189" t="s">
        <v>218</v>
      </c>
      <c r="AT411" s="189" t="s">
        <v>214</v>
      </c>
      <c r="AU411" s="189" t="s">
        <v>233</v>
      </c>
      <c r="AY411" s="21" t="s">
        <v>211</v>
      </c>
      <c r="BE411" s="190">
        <f>IF(N411="základní",J411,0)</f>
        <v>0</v>
      </c>
      <c r="BF411" s="190">
        <f>IF(N411="snížená",J411,0)</f>
        <v>0</v>
      </c>
      <c r="BG411" s="190">
        <f>IF(N411="zákl. přenesená",J411,0)</f>
        <v>0</v>
      </c>
      <c r="BH411" s="190">
        <f>IF(N411="sníž. přenesená",J411,0)</f>
        <v>0</v>
      </c>
      <c r="BI411" s="190">
        <f>IF(N411="nulová",J411,0)</f>
        <v>0</v>
      </c>
      <c r="BJ411" s="21" t="s">
        <v>85</v>
      </c>
      <c r="BK411" s="190">
        <f>ROUND(I411*H411,2)</f>
        <v>0</v>
      </c>
      <c r="BL411" s="21" t="s">
        <v>218</v>
      </c>
      <c r="BM411" s="189" t="s">
        <v>453</v>
      </c>
    </row>
    <row r="412" spans="1:65" s="13" customFormat="1">
      <c r="B412" s="196"/>
      <c r="C412" s="197"/>
      <c r="D412" s="198" t="s">
        <v>222</v>
      </c>
      <c r="E412" s="199" t="s">
        <v>19</v>
      </c>
      <c r="F412" s="200" t="s">
        <v>223</v>
      </c>
      <c r="G412" s="197"/>
      <c r="H412" s="199" t="s">
        <v>19</v>
      </c>
      <c r="I412" s="201"/>
      <c r="J412" s="197"/>
      <c r="K412" s="197"/>
      <c r="L412" s="202"/>
      <c r="M412" s="203"/>
      <c r="N412" s="204"/>
      <c r="O412" s="204"/>
      <c r="P412" s="204"/>
      <c r="Q412" s="204"/>
      <c r="R412" s="204"/>
      <c r="S412" s="204"/>
      <c r="T412" s="205"/>
      <c r="AT412" s="206" t="s">
        <v>222</v>
      </c>
      <c r="AU412" s="206" t="s">
        <v>233</v>
      </c>
      <c r="AV412" s="13" t="s">
        <v>85</v>
      </c>
      <c r="AW412" s="13" t="s">
        <v>36</v>
      </c>
      <c r="AX412" s="13" t="s">
        <v>77</v>
      </c>
      <c r="AY412" s="206" t="s">
        <v>211</v>
      </c>
    </row>
    <row r="413" spans="1:65" s="13" customFormat="1">
      <c r="B413" s="196"/>
      <c r="C413" s="197"/>
      <c r="D413" s="198" t="s">
        <v>222</v>
      </c>
      <c r="E413" s="199" t="s">
        <v>19</v>
      </c>
      <c r="F413" s="200" t="s">
        <v>391</v>
      </c>
      <c r="G413" s="197"/>
      <c r="H413" s="199" t="s">
        <v>19</v>
      </c>
      <c r="I413" s="201"/>
      <c r="J413" s="197"/>
      <c r="K413" s="197"/>
      <c r="L413" s="202"/>
      <c r="M413" s="203"/>
      <c r="N413" s="204"/>
      <c r="O413" s="204"/>
      <c r="P413" s="204"/>
      <c r="Q413" s="204"/>
      <c r="R413" s="204"/>
      <c r="S413" s="204"/>
      <c r="T413" s="205"/>
      <c r="AT413" s="206" t="s">
        <v>222</v>
      </c>
      <c r="AU413" s="206" t="s">
        <v>233</v>
      </c>
      <c r="AV413" s="13" t="s">
        <v>85</v>
      </c>
      <c r="AW413" s="13" t="s">
        <v>36</v>
      </c>
      <c r="AX413" s="13" t="s">
        <v>77</v>
      </c>
      <c r="AY413" s="206" t="s">
        <v>211</v>
      </c>
    </row>
    <row r="414" spans="1:65" s="13" customFormat="1">
      <c r="B414" s="196"/>
      <c r="C414" s="197"/>
      <c r="D414" s="198" t="s">
        <v>222</v>
      </c>
      <c r="E414" s="199" t="s">
        <v>19</v>
      </c>
      <c r="F414" s="200" t="s">
        <v>437</v>
      </c>
      <c r="G414" s="197"/>
      <c r="H414" s="199" t="s">
        <v>19</v>
      </c>
      <c r="I414" s="201"/>
      <c r="J414" s="197"/>
      <c r="K414" s="197"/>
      <c r="L414" s="202"/>
      <c r="M414" s="203"/>
      <c r="N414" s="204"/>
      <c r="O414" s="204"/>
      <c r="P414" s="204"/>
      <c r="Q414" s="204"/>
      <c r="R414" s="204"/>
      <c r="S414" s="204"/>
      <c r="T414" s="205"/>
      <c r="AT414" s="206" t="s">
        <v>222</v>
      </c>
      <c r="AU414" s="206" t="s">
        <v>233</v>
      </c>
      <c r="AV414" s="13" t="s">
        <v>85</v>
      </c>
      <c r="AW414" s="13" t="s">
        <v>36</v>
      </c>
      <c r="AX414" s="13" t="s">
        <v>77</v>
      </c>
      <c r="AY414" s="206" t="s">
        <v>211</v>
      </c>
    </row>
    <row r="415" spans="1:65" s="13" customFormat="1">
      <c r="B415" s="196"/>
      <c r="C415" s="197"/>
      <c r="D415" s="198" t="s">
        <v>222</v>
      </c>
      <c r="E415" s="199" t="s">
        <v>19</v>
      </c>
      <c r="F415" s="200" t="s">
        <v>399</v>
      </c>
      <c r="G415" s="197"/>
      <c r="H415" s="199" t="s">
        <v>19</v>
      </c>
      <c r="I415" s="201"/>
      <c r="J415" s="197"/>
      <c r="K415" s="197"/>
      <c r="L415" s="202"/>
      <c r="M415" s="203"/>
      <c r="N415" s="204"/>
      <c r="O415" s="204"/>
      <c r="P415" s="204"/>
      <c r="Q415" s="204"/>
      <c r="R415" s="204"/>
      <c r="S415" s="204"/>
      <c r="T415" s="205"/>
      <c r="AT415" s="206" t="s">
        <v>222</v>
      </c>
      <c r="AU415" s="206" t="s">
        <v>233</v>
      </c>
      <c r="AV415" s="13" t="s">
        <v>85</v>
      </c>
      <c r="AW415" s="13" t="s">
        <v>36</v>
      </c>
      <c r="AX415" s="13" t="s">
        <v>77</v>
      </c>
      <c r="AY415" s="206" t="s">
        <v>211</v>
      </c>
    </row>
    <row r="416" spans="1:65" s="14" customFormat="1">
      <c r="B416" s="207"/>
      <c r="C416" s="208"/>
      <c r="D416" s="198" t="s">
        <v>222</v>
      </c>
      <c r="E416" s="209" t="s">
        <v>19</v>
      </c>
      <c r="F416" s="210" t="s">
        <v>438</v>
      </c>
      <c r="G416" s="208"/>
      <c r="H416" s="211">
        <v>1</v>
      </c>
      <c r="I416" s="212"/>
      <c r="J416" s="208"/>
      <c r="K416" s="208"/>
      <c r="L416" s="213"/>
      <c r="M416" s="214"/>
      <c r="N416" s="215"/>
      <c r="O416" s="215"/>
      <c r="P416" s="215"/>
      <c r="Q416" s="215"/>
      <c r="R416" s="215"/>
      <c r="S416" s="215"/>
      <c r="T416" s="216"/>
      <c r="AT416" s="217" t="s">
        <v>222</v>
      </c>
      <c r="AU416" s="217" t="s">
        <v>233</v>
      </c>
      <c r="AV416" s="14" t="s">
        <v>87</v>
      </c>
      <c r="AW416" s="14" t="s">
        <v>36</v>
      </c>
      <c r="AX416" s="14" t="s">
        <v>77</v>
      </c>
      <c r="AY416" s="217" t="s">
        <v>211</v>
      </c>
    </row>
    <row r="417" spans="1:65" s="15" customFormat="1">
      <c r="B417" s="218"/>
      <c r="C417" s="219"/>
      <c r="D417" s="198" t="s">
        <v>222</v>
      </c>
      <c r="E417" s="220" t="s">
        <v>19</v>
      </c>
      <c r="F417" s="221" t="s">
        <v>227</v>
      </c>
      <c r="G417" s="219"/>
      <c r="H417" s="222">
        <v>1</v>
      </c>
      <c r="I417" s="223"/>
      <c r="J417" s="219"/>
      <c r="K417" s="219"/>
      <c r="L417" s="224"/>
      <c r="M417" s="225"/>
      <c r="N417" s="226"/>
      <c r="O417" s="226"/>
      <c r="P417" s="226"/>
      <c r="Q417" s="226"/>
      <c r="R417" s="226"/>
      <c r="S417" s="226"/>
      <c r="T417" s="227"/>
      <c r="AT417" s="228" t="s">
        <v>222</v>
      </c>
      <c r="AU417" s="228" t="s">
        <v>233</v>
      </c>
      <c r="AV417" s="15" t="s">
        <v>218</v>
      </c>
      <c r="AW417" s="15" t="s">
        <v>36</v>
      </c>
      <c r="AX417" s="15" t="s">
        <v>85</v>
      </c>
      <c r="AY417" s="228" t="s">
        <v>211</v>
      </c>
    </row>
    <row r="418" spans="1:65" s="2" customFormat="1" ht="16.5" customHeight="1">
      <c r="A418" s="38"/>
      <c r="B418" s="39"/>
      <c r="C418" s="178" t="s">
        <v>454</v>
      </c>
      <c r="D418" s="178" t="s">
        <v>214</v>
      </c>
      <c r="E418" s="179" t="s">
        <v>455</v>
      </c>
      <c r="F418" s="180" t="s">
        <v>456</v>
      </c>
      <c r="G418" s="181" t="s">
        <v>397</v>
      </c>
      <c r="H418" s="182">
        <v>1</v>
      </c>
      <c r="I418" s="183"/>
      <c r="J418" s="184">
        <f>ROUND(I418*H418,2)</f>
        <v>0</v>
      </c>
      <c r="K418" s="180" t="s">
        <v>19</v>
      </c>
      <c r="L418" s="43"/>
      <c r="M418" s="185" t="s">
        <v>19</v>
      </c>
      <c r="N418" s="186" t="s">
        <v>48</v>
      </c>
      <c r="O418" s="68"/>
      <c r="P418" s="187">
        <f>O418*H418</f>
        <v>0</v>
      </c>
      <c r="Q418" s="187">
        <v>0</v>
      </c>
      <c r="R418" s="187">
        <f>Q418*H418</f>
        <v>0</v>
      </c>
      <c r="S418" s="187">
        <v>0</v>
      </c>
      <c r="T418" s="188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189" t="s">
        <v>218</v>
      </c>
      <c r="AT418" s="189" t="s">
        <v>214</v>
      </c>
      <c r="AU418" s="189" t="s">
        <v>233</v>
      </c>
      <c r="AY418" s="21" t="s">
        <v>211</v>
      </c>
      <c r="BE418" s="190">
        <f>IF(N418="základní",J418,0)</f>
        <v>0</v>
      </c>
      <c r="BF418" s="190">
        <f>IF(N418="snížená",J418,0)</f>
        <v>0</v>
      </c>
      <c r="BG418" s="190">
        <f>IF(N418="zákl. přenesená",J418,0)</f>
        <v>0</v>
      </c>
      <c r="BH418" s="190">
        <f>IF(N418="sníž. přenesená",J418,0)</f>
        <v>0</v>
      </c>
      <c r="BI418" s="190">
        <f>IF(N418="nulová",J418,0)</f>
        <v>0</v>
      </c>
      <c r="BJ418" s="21" t="s">
        <v>85</v>
      </c>
      <c r="BK418" s="190">
        <f>ROUND(I418*H418,2)</f>
        <v>0</v>
      </c>
      <c r="BL418" s="21" t="s">
        <v>218</v>
      </c>
      <c r="BM418" s="189" t="s">
        <v>457</v>
      </c>
    </row>
    <row r="419" spans="1:65" s="13" customFormat="1">
      <c r="B419" s="196"/>
      <c r="C419" s="197"/>
      <c r="D419" s="198" t="s">
        <v>222</v>
      </c>
      <c r="E419" s="199" t="s">
        <v>19</v>
      </c>
      <c r="F419" s="200" t="s">
        <v>223</v>
      </c>
      <c r="G419" s="197"/>
      <c r="H419" s="199" t="s">
        <v>19</v>
      </c>
      <c r="I419" s="201"/>
      <c r="J419" s="197"/>
      <c r="K419" s="197"/>
      <c r="L419" s="202"/>
      <c r="M419" s="203"/>
      <c r="N419" s="204"/>
      <c r="O419" s="204"/>
      <c r="P419" s="204"/>
      <c r="Q419" s="204"/>
      <c r="R419" s="204"/>
      <c r="S419" s="204"/>
      <c r="T419" s="205"/>
      <c r="AT419" s="206" t="s">
        <v>222</v>
      </c>
      <c r="AU419" s="206" t="s">
        <v>233</v>
      </c>
      <c r="AV419" s="13" t="s">
        <v>85</v>
      </c>
      <c r="AW419" s="13" t="s">
        <v>36</v>
      </c>
      <c r="AX419" s="13" t="s">
        <v>77</v>
      </c>
      <c r="AY419" s="206" t="s">
        <v>211</v>
      </c>
    </row>
    <row r="420" spans="1:65" s="13" customFormat="1">
      <c r="B420" s="196"/>
      <c r="C420" s="197"/>
      <c r="D420" s="198" t="s">
        <v>222</v>
      </c>
      <c r="E420" s="199" t="s">
        <v>19</v>
      </c>
      <c r="F420" s="200" t="s">
        <v>391</v>
      </c>
      <c r="G420" s="197"/>
      <c r="H420" s="199" t="s">
        <v>19</v>
      </c>
      <c r="I420" s="201"/>
      <c r="J420" s="197"/>
      <c r="K420" s="197"/>
      <c r="L420" s="202"/>
      <c r="M420" s="203"/>
      <c r="N420" s="204"/>
      <c r="O420" s="204"/>
      <c r="P420" s="204"/>
      <c r="Q420" s="204"/>
      <c r="R420" s="204"/>
      <c r="S420" s="204"/>
      <c r="T420" s="205"/>
      <c r="AT420" s="206" t="s">
        <v>222</v>
      </c>
      <c r="AU420" s="206" t="s">
        <v>233</v>
      </c>
      <c r="AV420" s="13" t="s">
        <v>85</v>
      </c>
      <c r="AW420" s="13" t="s">
        <v>36</v>
      </c>
      <c r="AX420" s="13" t="s">
        <v>77</v>
      </c>
      <c r="AY420" s="206" t="s">
        <v>211</v>
      </c>
    </row>
    <row r="421" spans="1:65" s="13" customFormat="1">
      <c r="B421" s="196"/>
      <c r="C421" s="197"/>
      <c r="D421" s="198" t="s">
        <v>222</v>
      </c>
      <c r="E421" s="199" t="s">
        <v>19</v>
      </c>
      <c r="F421" s="200" t="s">
        <v>437</v>
      </c>
      <c r="G421" s="197"/>
      <c r="H421" s="199" t="s">
        <v>19</v>
      </c>
      <c r="I421" s="201"/>
      <c r="J421" s="197"/>
      <c r="K421" s="197"/>
      <c r="L421" s="202"/>
      <c r="M421" s="203"/>
      <c r="N421" s="204"/>
      <c r="O421" s="204"/>
      <c r="P421" s="204"/>
      <c r="Q421" s="204"/>
      <c r="R421" s="204"/>
      <c r="S421" s="204"/>
      <c r="T421" s="205"/>
      <c r="AT421" s="206" t="s">
        <v>222</v>
      </c>
      <c r="AU421" s="206" t="s">
        <v>233</v>
      </c>
      <c r="AV421" s="13" t="s">
        <v>85</v>
      </c>
      <c r="AW421" s="13" t="s">
        <v>36</v>
      </c>
      <c r="AX421" s="13" t="s">
        <v>77</v>
      </c>
      <c r="AY421" s="206" t="s">
        <v>211</v>
      </c>
    </row>
    <row r="422" spans="1:65" s="13" customFormat="1">
      <c r="B422" s="196"/>
      <c r="C422" s="197"/>
      <c r="D422" s="198" t="s">
        <v>222</v>
      </c>
      <c r="E422" s="199" t="s">
        <v>19</v>
      </c>
      <c r="F422" s="200" t="s">
        <v>399</v>
      </c>
      <c r="G422" s="197"/>
      <c r="H422" s="199" t="s">
        <v>19</v>
      </c>
      <c r="I422" s="201"/>
      <c r="J422" s="197"/>
      <c r="K422" s="197"/>
      <c r="L422" s="202"/>
      <c r="M422" s="203"/>
      <c r="N422" s="204"/>
      <c r="O422" s="204"/>
      <c r="P422" s="204"/>
      <c r="Q422" s="204"/>
      <c r="R422" s="204"/>
      <c r="S422" s="204"/>
      <c r="T422" s="205"/>
      <c r="AT422" s="206" t="s">
        <v>222</v>
      </c>
      <c r="AU422" s="206" t="s">
        <v>233</v>
      </c>
      <c r="AV422" s="13" t="s">
        <v>85</v>
      </c>
      <c r="AW422" s="13" t="s">
        <v>36</v>
      </c>
      <c r="AX422" s="13" t="s">
        <v>77</v>
      </c>
      <c r="AY422" s="206" t="s">
        <v>211</v>
      </c>
    </row>
    <row r="423" spans="1:65" s="14" customFormat="1">
      <c r="B423" s="207"/>
      <c r="C423" s="208"/>
      <c r="D423" s="198" t="s">
        <v>222</v>
      </c>
      <c r="E423" s="209" t="s">
        <v>19</v>
      </c>
      <c r="F423" s="210" t="s">
        <v>438</v>
      </c>
      <c r="G423" s="208"/>
      <c r="H423" s="211">
        <v>1</v>
      </c>
      <c r="I423" s="212"/>
      <c r="J423" s="208"/>
      <c r="K423" s="208"/>
      <c r="L423" s="213"/>
      <c r="M423" s="214"/>
      <c r="N423" s="215"/>
      <c r="O423" s="215"/>
      <c r="P423" s="215"/>
      <c r="Q423" s="215"/>
      <c r="R423" s="215"/>
      <c r="S423" s="215"/>
      <c r="T423" s="216"/>
      <c r="AT423" s="217" t="s">
        <v>222</v>
      </c>
      <c r="AU423" s="217" t="s">
        <v>233</v>
      </c>
      <c r="AV423" s="14" t="s">
        <v>87</v>
      </c>
      <c r="AW423" s="14" t="s">
        <v>36</v>
      </c>
      <c r="AX423" s="14" t="s">
        <v>77</v>
      </c>
      <c r="AY423" s="217" t="s">
        <v>211</v>
      </c>
    </row>
    <row r="424" spans="1:65" s="15" customFormat="1">
      <c r="B424" s="218"/>
      <c r="C424" s="219"/>
      <c r="D424" s="198" t="s">
        <v>222</v>
      </c>
      <c r="E424" s="220" t="s">
        <v>19</v>
      </c>
      <c r="F424" s="221" t="s">
        <v>227</v>
      </c>
      <c r="G424" s="219"/>
      <c r="H424" s="222">
        <v>1</v>
      </c>
      <c r="I424" s="223"/>
      <c r="J424" s="219"/>
      <c r="K424" s="219"/>
      <c r="L424" s="224"/>
      <c r="M424" s="225"/>
      <c r="N424" s="226"/>
      <c r="O424" s="226"/>
      <c r="P424" s="226"/>
      <c r="Q424" s="226"/>
      <c r="R424" s="226"/>
      <c r="S424" s="226"/>
      <c r="T424" s="227"/>
      <c r="AT424" s="228" t="s">
        <v>222</v>
      </c>
      <c r="AU424" s="228" t="s">
        <v>233</v>
      </c>
      <c r="AV424" s="15" t="s">
        <v>218</v>
      </c>
      <c r="AW424" s="15" t="s">
        <v>36</v>
      </c>
      <c r="AX424" s="15" t="s">
        <v>85</v>
      </c>
      <c r="AY424" s="228" t="s">
        <v>211</v>
      </c>
    </row>
    <row r="425" spans="1:65" s="12" customFormat="1" ht="20.85" customHeight="1">
      <c r="B425" s="162"/>
      <c r="C425" s="163"/>
      <c r="D425" s="164" t="s">
        <v>76</v>
      </c>
      <c r="E425" s="176" t="s">
        <v>458</v>
      </c>
      <c r="F425" s="176" t="s">
        <v>459</v>
      </c>
      <c r="G425" s="163"/>
      <c r="H425" s="163"/>
      <c r="I425" s="166"/>
      <c r="J425" s="177">
        <f>BK425</f>
        <v>0</v>
      </c>
      <c r="K425" s="163"/>
      <c r="L425" s="168"/>
      <c r="M425" s="169"/>
      <c r="N425" s="170"/>
      <c r="O425" s="170"/>
      <c r="P425" s="171">
        <f>SUM(P426:P480)</f>
        <v>0</v>
      </c>
      <c r="Q425" s="170"/>
      <c r="R425" s="171">
        <f>SUM(R426:R480)</f>
        <v>0</v>
      </c>
      <c r="S425" s="170"/>
      <c r="T425" s="172">
        <f>SUM(T426:T480)</f>
        <v>0</v>
      </c>
      <c r="AR425" s="173" t="s">
        <v>85</v>
      </c>
      <c r="AT425" s="174" t="s">
        <v>76</v>
      </c>
      <c r="AU425" s="174" t="s">
        <v>87</v>
      </c>
      <c r="AY425" s="173" t="s">
        <v>211</v>
      </c>
      <c r="BK425" s="175">
        <f>SUM(BK426:BK480)</f>
        <v>0</v>
      </c>
    </row>
    <row r="426" spans="1:65" s="2" customFormat="1" ht="24.2" customHeight="1">
      <c r="A426" s="38"/>
      <c r="B426" s="39"/>
      <c r="C426" s="178" t="s">
        <v>460</v>
      </c>
      <c r="D426" s="178" t="s">
        <v>214</v>
      </c>
      <c r="E426" s="179" t="s">
        <v>461</v>
      </c>
      <c r="F426" s="180" t="s">
        <v>462</v>
      </c>
      <c r="G426" s="181" t="s">
        <v>463</v>
      </c>
      <c r="H426" s="182">
        <v>1</v>
      </c>
      <c r="I426" s="183"/>
      <c r="J426" s="184">
        <f>ROUND(I426*H426,2)</f>
        <v>0</v>
      </c>
      <c r="K426" s="180" t="s">
        <v>19</v>
      </c>
      <c r="L426" s="43"/>
      <c r="M426" s="185" t="s">
        <v>19</v>
      </c>
      <c r="N426" s="186" t="s">
        <v>48</v>
      </c>
      <c r="O426" s="68"/>
      <c r="P426" s="187">
        <f>O426*H426</f>
        <v>0</v>
      </c>
      <c r="Q426" s="187">
        <v>0</v>
      </c>
      <c r="R426" s="187">
        <f>Q426*H426</f>
        <v>0</v>
      </c>
      <c r="S426" s="187">
        <v>0</v>
      </c>
      <c r="T426" s="188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189" t="s">
        <v>218</v>
      </c>
      <c r="AT426" s="189" t="s">
        <v>214</v>
      </c>
      <c r="AU426" s="189" t="s">
        <v>233</v>
      </c>
      <c r="AY426" s="21" t="s">
        <v>211</v>
      </c>
      <c r="BE426" s="190">
        <f>IF(N426="základní",J426,0)</f>
        <v>0</v>
      </c>
      <c r="BF426" s="190">
        <f>IF(N426="snížená",J426,0)</f>
        <v>0</v>
      </c>
      <c r="BG426" s="190">
        <f>IF(N426="zákl. přenesená",J426,0)</f>
        <v>0</v>
      </c>
      <c r="BH426" s="190">
        <f>IF(N426="sníž. přenesená",J426,0)</f>
        <v>0</v>
      </c>
      <c r="BI426" s="190">
        <f>IF(N426="nulová",J426,0)</f>
        <v>0</v>
      </c>
      <c r="BJ426" s="21" t="s">
        <v>85</v>
      </c>
      <c r="BK426" s="190">
        <f>ROUND(I426*H426,2)</f>
        <v>0</v>
      </c>
      <c r="BL426" s="21" t="s">
        <v>218</v>
      </c>
      <c r="BM426" s="189" t="s">
        <v>464</v>
      </c>
    </row>
    <row r="427" spans="1:65" s="2" customFormat="1" ht="195">
      <c r="A427" s="38"/>
      <c r="B427" s="39"/>
      <c r="C427" s="40"/>
      <c r="D427" s="198" t="s">
        <v>465</v>
      </c>
      <c r="E427" s="40"/>
      <c r="F427" s="240" t="s">
        <v>466</v>
      </c>
      <c r="G427" s="40"/>
      <c r="H427" s="40"/>
      <c r="I427" s="193"/>
      <c r="J427" s="40"/>
      <c r="K427" s="40"/>
      <c r="L427" s="43"/>
      <c r="M427" s="194"/>
      <c r="N427" s="195"/>
      <c r="O427" s="68"/>
      <c r="P427" s="68"/>
      <c r="Q427" s="68"/>
      <c r="R427" s="68"/>
      <c r="S427" s="68"/>
      <c r="T427" s="69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21" t="s">
        <v>465</v>
      </c>
      <c r="AU427" s="21" t="s">
        <v>233</v>
      </c>
    </row>
    <row r="428" spans="1:65" s="13" customFormat="1">
      <c r="B428" s="196"/>
      <c r="C428" s="197"/>
      <c r="D428" s="198" t="s">
        <v>222</v>
      </c>
      <c r="E428" s="199" t="s">
        <v>19</v>
      </c>
      <c r="F428" s="200" t="s">
        <v>223</v>
      </c>
      <c r="G428" s="197"/>
      <c r="H428" s="199" t="s">
        <v>19</v>
      </c>
      <c r="I428" s="201"/>
      <c r="J428" s="197"/>
      <c r="K428" s="197"/>
      <c r="L428" s="202"/>
      <c r="M428" s="203"/>
      <c r="N428" s="204"/>
      <c r="O428" s="204"/>
      <c r="P428" s="204"/>
      <c r="Q428" s="204"/>
      <c r="R428" s="204"/>
      <c r="S428" s="204"/>
      <c r="T428" s="205"/>
      <c r="AT428" s="206" t="s">
        <v>222</v>
      </c>
      <c r="AU428" s="206" t="s">
        <v>233</v>
      </c>
      <c r="AV428" s="13" t="s">
        <v>85</v>
      </c>
      <c r="AW428" s="13" t="s">
        <v>36</v>
      </c>
      <c r="AX428" s="13" t="s">
        <v>77</v>
      </c>
      <c r="AY428" s="206" t="s">
        <v>211</v>
      </c>
    </row>
    <row r="429" spans="1:65" s="13" customFormat="1">
      <c r="B429" s="196"/>
      <c r="C429" s="197"/>
      <c r="D429" s="198" t="s">
        <v>222</v>
      </c>
      <c r="E429" s="199" t="s">
        <v>19</v>
      </c>
      <c r="F429" s="200" t="s">
        <v>391</v>
      </c>
      <c r="G429" s="197"/>
      <c r="H429" s="199" t="s">
        <v>19</v>
      </c>
      <c r="I429" s="201"/>
      <c r="J429" s="197"/>
      <c r="K429" s="197"/>
      <c r="L429" s="202"/>
      <c r="M429" s="203"/>
      <c r="N429" s="204"/>
      <c r="O429" s="204"/>
      <c r="P429" s="204"/>
      <c r="Q429" s="204"/>
      <c r="R429" s="204"/>
      <c r="S429" s="204"/>
      <c r="T429" s="205"/>
      <c r="AT429" s="206" t="s">
        <v>222</v>
      </c>
      <c r="AU429" s="206" t="s">
        <v>233</v>
      </c>
      <c r="AV429" s="13" t="s">
        <v>85</v>
      </c>
      <c r="AW429" s="13" t="s">
        <v>36</v>
      </c>
      <c r="AX429" s="13" t="s">
        <v>77</v>
      </c>
      <c r="AY429" s="206" t="s">
        <v>211</v>
      </c>
    </row>
    <row r="430" spans="1:65" s="13" customFormat="1">
      <c r="B430" s="196"/>
      <c r="C430" s="197"/>
      <c r="D430" s="198" t="s">
        <v>222</v>
      </c>
      <c r="E430" s="199" t="s">
        <v>19</v>
      </c>
      <c r="F430" s="200" t="s">
        <v>467</v>
      </c>
      <c r="G430" s="197"/>
      <c r="H430" s="199" t="s">
        <v>19</v>
      </c>
      <c r="I430" s="201"/>
      <c r="J430" s="197"/>
      <c r="K430" s="197"/>
      <c r="L430" s="202"/>
      <c r="M430" s="203"/>
      <c r="N430" s="204"/>
      <c r="O430" s="204"/>
      <c r="P430" s="204"/>
      <c r="Q430" s="204"/>
      <c r="R430" s="204"/>
      <c r="S430" s="204"/>
      <c r="T430" s="205"/>
      <c r="AT430" s="206" t="s">
        <v>222</v>
      </c>
      <c r="AU430" s="206" t="s">
        <v>233</v>
      </c>
      <c r="AV430" s="13" t="s">
        <v>85</v>
      </c>
      <c r="AW430" s="13" t="s">
        <v>36</v>
      </c>
      <c r="AX430" s="13" t="s">
        <v>77</v>
      </c>
      <c r="AY430" s="206" t="s">
        <v>211</v>
      </c>
    </row>
    <row r="431" spans="1:65" s="13" customFormat="1">
      <c r="B431" s="196"/>
      <c r="C431" s="197"/>
      <c r="D431" s="198" t="s">
        <v>222</v>
      </c>
      <c r="E431" s="199" t="s">
        <v>19</v>
      </c>
      <c r="F431" s="200" t="s">
        <v>468</v>
      </c>
      <c r="G431" s="197"/>
      <c r="H431" s="199" t="s">
        <v>19</v>
      </c>
      <c r="I431" s="201"/>
      <c r="J431" s="197"/>
      <c r="K431" s="197"/>
      <c r="L431" s="202"/>
      <c r="M431" s="203"/>
      <c r="N431" s="204"/>
      <c r="O431" s="204"/>
      <c r="P431" s="204"/>
      <c r="Q431" s="204"/>
      <c r="R431" s="204"/>
      <c r="S431" s="204"/>
      <c r="T431" s="205"/>
      <c r="AT431" s="206" t="s">
        <v>222</v>
      </c>
      <c r="AU431" s="206" t="s">
        <v>233</v>
      </c>
      <c r="AV431" s="13" t="s">
        <v>85</v>
      </c>
      <c r="AW431" s="13" t="s">
        <v>36</v>
      </c>
      <c r="AX431" s="13" t="s">
        <v>77</v>
      </c>
      <c r="AY431" s="206" t="s">
        <v>211</v>
      </c>
    </row>
    <row r="432" spans="1:65" s="14" customFormat="1">
      <c r="B432" s="207"/>
      <c r="C432" s="208"/>
      <c r="D432" s="198" t="s">
        <v>222</v>
      </c>
      <c r="E432" s="209" t="s">
        <v>19</v>
      </c>
      <c r="F432" s="210" t="s">
        <v>469</v>
      </c>
      <c r="G432" s="208"/>
      <c r="H432" s="211">
        <v>1</v>
      </c>
      <c r="I432" s="212"/>
      <c r="J432" s="208"/>
      <c r="K432" s="208"/>
      <c r="L432" s="213"/>
      <c r="M432" s="214"/>
      <c r="N432" s="215"/>
      <c r="O432" s="215"/>
      <c r="P432" s="215"/>
      <c r="Q432" s="215"/>
      <c r="R432" s="215"/>
      <c r="S432" s="215"/>
      <c r="T432" s="216"/>
      <c r="AT432" s="217" t="s">
        <v>222</v>
      </c>
      <c r="AU432" s="217" t="s">
        <v>233</v>
      </c>
      <c r="AV432" s="14" t="s">
        <v>87</v>
      </c>
      <c r="AW432" s="14" t="s">
        <v>36</v>
      </c>
      <c r="AX432" s="14" t="s">
        <v>77</v>
      </c>
      <c r="AY432" s="217" t="s">
        <v>211</v>
      </c>
    </row>
    <row r="433" spans="1:65" s="15" customFormat="1">
      <c r="B433" s="218"/>
      <c r="C433" s="219"/>
      <c r="D433" s="198" t="s">
        <v>222</v>
      </c>
      <c r="E433" s="220" t="s">
        <v>19</v>
      </c>
      <c r="F433" s="221" t="s">
        <v>227</v>
      </c>
      <c r="G433" s="219"/>
      <c r="H433" s="222">
        <v>1</v>
      </c>
      <c r="I433" s="223"/>
      <c r="J433" s="219"/>
      <c r="K433" s="219"/>
      <c r="L433" s="224"/>
      <c r="M433" s="225"/>
      <c r="N433" s="226"/>
      <c r="O433" s="226"/>
      <c r="P433" s="226"/>
      <c r="Q433" s="226"/>
      <c r="R433" s="226"/>
      <c r="S433" s="226"/>
      <c r="T433" s="227"/>
      <c r="AT433" s="228" t="s">
        <v>222</v>
      </c>
      <c r="AU433" s="228" t="s">
        <v>233</v>
      </c>
      <c r="AV433" s="15" t="s">
        <v>218</v>
      </c>
      <c r="AW433" s="15" t="s">
        <v>36</v>
      </c>
      <c r="AX433" s="15" t="s">
        <v>85</v>
      </c>
      <c r="AY433" s="228" t="s">
        <v>211</v>
      </c>
    </row>
    <row r="434" spans="1:65" s="2" customFormat="1" ht="24.2" customHeight="1">
      <c r="A434" s="38"/>
      <c r="B434" s="39"/>
      <c r="C434" s="178" t="s">
        <v>470</v>
      </c>
      <c r="D434" s="178" t="s">
        <v>214</v>
      </c>
      <c r="E434" s="179" t="s">
        <v>471</v>
      </c>
      <c r="F434" s="180" t="s">
        <v>472</v>
      </c>
      <c r="G434" s="181" t="s">
        <v>463</v>
      </c>
      <c r="H434" s="182">
        <v>1</v>
      </c>
      <c r="I434" s="183"/>
      <c r="J434" s="184">
        <f>ROUND(I434*H434,2)</f>
        <v>0</v>
      </c>
      <c r="K434" s="180" t="s">
        <v>19</v>
      </c>
      <c r="L434" s="43"/>
      <c r="M434" s="185" t="s">
        <v>19</v>
      </c>
      <c r="N434" s="186" t="s">
        <v>48</v>
      </c>
      <c r="O434" s="68"/>
      <c r="P434" s="187">
        <f>O434*H434</f>
        <v>0</v>
      </c>
      <c r="Q434" s="187">
        <v>0</v>
      </c>
      <c r="R434" s="187">
        <f>Q434*H434</f>
        <v>0</v>
      </c>
      <c r="S434" s="187">
        <v>0</v>
      </c>
      <c r="T434" s="188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189" t="s">
        <v>218</v>
      </c>
      <c r="AT434" s="189" t="s">
        <v>214</v>
      </c>
      <c r="AU434" s="189" t="s">
        <v>233</v>
      </c>
      <c r="AY434" s="21" t="s">
        <v>211</v>
      </c>
      <c r="BE434" s="190">
        <f>IF(N434="základní",J434,0)</f>
        <v>0</v>
      </c>
      <c r="BF434" s="190">
        <f>IF(N434="snížená",J434,0)</f>
        <v>0</v>
      </c>
      <c r="BG434" s="190">
        <f>IF(N434="zákl. přenesená",J434,0)</f>
        <v>0</v>
      </c>
      <c r="BH434" s="190">
        <f>IF(N434="sníž. přenesená",J434,0)</f>
        <v>0</v>
      </c>
      <c r="BI434" s="190">
        <f>IF(N434="nulová",J434,0)</f>
        <v>0</v>
      </c>
      <c r="BJ434" s="21" t="s">
        <v>85</v>
      </c>
      <c r="BK434" s="190">
        <f>ROUND(I434*H434,2)</f>
        <v>0</v>
      </c>
      <c r="BL434" s="21" t="s">
        <v>218</v>
      </c>
      <c r="BM434" s="189" t="s">
        <v>473</v>
      </c>
    </row>
    <row r="435" spans="1:65" s="2" customFormat="1" ht="195">
      <c r="A435" s="38"/>
      <c r="B435" s="39"/>
      <c r="C435" s="40"/>
      <c r="D435" s="198" t="s">
        <v>465</v>
      </c>
      <c r="E435" s="40"/>
      <c r="F435" s="240" t="s">
        <v>466</v>
      </c>
      <c r="G435" s="40"/>
      <c r="H435" s="40"/>
      <c r="I435" s="193"/>
      <c r="J435" s="40"/>
      <c r="K435" s="40"/>
      <c r="L435" s="43"/>
      <c r="M435" s="194"/>
      <c r="N435" s="195"/>
      <c r="O435" s="68"/>
      <c r="P435" s="68"/>
      <c r="Q435" s="68"/>
      <c r="R435" s="68"/>
      <c r="S435" s="68"/>
      <c r="T435" s="69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21" t="s">
        <v>465</v>
      </c>
      <c r="AU435" s="21" t="s">
        <v>233</v>
      </c>
    </row>
    <row r="436" spans="1:65" s="13" customFormat="1">
      <c r="B436" s="196"/>
      <c r="C436" s="197"/>
      <c r="D436" s="198" t="s">
        <v>222</v>
      </c>
      <c r="E436" s="199" t="s">
        <v>19</v>
      </c>
      <c r="F436" s="200" t="s">
        <v>223</v>
      </c>
      <c r="G436" s="197"/>
      <c r="H436" s="199" t="s">
        <v>19</v>
      </c>
      <c r="I436" s="201"/>
      <c r="J436" s="197"/>
      <c r="K436" s="197"/>
      <c r="L436" s="202"/>
      <c r="M436" s="203"/>
      <c r="N436" s="204"/>
      <c r="O436" s="204"/>
      <c r="P436" s="204"/>
      <c r="Q436" s="204"/>
      <c r="R436" s="204"/>
      <c r="S436" s="204"/>
      <c r="T436" s="205"/>
      <c r="AT436" s="206" t="s">
        <v>222</v>
      </c>
      <c r="AU436" s="206" t="s">
        <v>233</v>
      </c>
      <c r="AV436" s="13" t="s">
        <v>85</v>
      </c>
      <c r="AW436" s="13" t="s">
        <v>36</v>
      </c>
      <c r="AX436" s="13" t="s">
        <v>77</v>
      </c>
      <c r="AY436" s="206" t="s">
        <v>211</v>
      </c>
    </row>
    <row r="437" spans="1:65" s="13" customFormat="1">
      <c r="B437" s="196"/>
      <c r="C437" s="197"/>
      <c r="D437" s="198" t="s">
        <v>222</v>
      </c>
      <c r="E437" s="199" t="s">
        <v>19</v>
      </c>
      <c r="F437" s="200" t="s">
        <v>391</v>
      </c>
      <c r="G437" s="197"/>
      <c r="H437" s="199" t="s">
        <v>19</v>
      </c>
      <c r="I437" s="201"/>
      <c r="J437" s="197"/>
      <c r="K437" s="197"/>
      <c r="L437" s="202"/>
      <c r="M437" s="203"/>
      <c r="N437" s="204"/>
      <c r="O437" s="204"/>
      <c r="P437" s="204"/>
      <c r="Q437" s="204"/>
      <c r="R437" s="204"/>
      <c r="S437" s="204"/>
      <c r="T437" s="205"/>
      <c r="AT437" s="206" t="s">
        <v>222</v>
      </c>
      <c r="AU437" s="206" t="s">
        <v>233</v>
      </c>
      <c r="AV437" s="13" t="s">
        <v>85</v>
      </c>
      <c r="AW437" s="13" t="s">
        <v>36</v>
      </c>
      <c r="AX437" s="13" t="s">
        <v>77</v>
      </c>
      <c r="AY437" s="206" t="s">
        <v>211</v>
      </c>
    </row>
    <row r="438" spans="1:65" s="13" customFormat="1">
      <c r="B438" s="196"/>
      <c r="C438" s="197"/>
      <c r="D438" s="198" t="s">
        <v>222</v>
      </c>
      <c r="E438" s="199" t="s">
        <v>19</v>
      </c>
      <c r="F438" s="200" t="s">
        <v>467</v>
      </c>
      <c r="G438" s="197"/>
      <c r="H438" s="199" t="s">
        <v>19</v>
      </c>
      <c r="I438" s="201"/>
      <c r="J438" s="197"/>
      <c r="K438" s="197"/>
      <c r="L438" s="202"/>
      <c r="M438" s="203"/>
      <c r="N438" s="204"/>
      <c r="O438" s="204"/>
      <c r="P438" s="204"/>
      <c r="Q438" s="204"/>
      <c r="R438" s="204"/>
      <c r="S438" s="204"/>
      <c r="T438" s="205"/>
      <c r="AT438" s="206" t="s">
        <v>222</v>
      </c>
      <c r="AU438" s="206" t="s">
        <v>233</v>
      </c>
      <c r="AV438" s="13" t="s">
        <v>85</v>
      </c>
      <c r="AW438" s="13" t="s">
        <v>36</v>
      </c>
      <c r="AX438" s="13" t="s">
        <v>77</v>
      </c>
      <c r="AY438" s="206" t="s">
        <v>211</v>
      </c>
    </row>
    <row r="439" spans="1:65" s="13" customFormat="1">
      <c r="B439" s="196"/>
      <c r="C439" s="197"/>
      <c r="D439" s="198" t="s">
        <v>222</v>
      </c>
      <c r="E439" s="199" t="s">
        <v>19</v>
      </c>
      <c r="F439" s="200" t="s">
        <v>468</v>
      </c>
      <c r="G439" s="197"/>
      <c r="H439" s="199" t="s">
        <v>19</v>
      </c>
      <c r="I439" s="201"/>
      <c r="J439" s="197"/>
      <c r="K439" s="197"/>
      <c r="L439" s="202"/>
      <c r="M439" s="203"/>
      <c r="N439" s="204"/>
      <c r="O439" s="204"/>
      <c r="P439" s="204"/>
      <c r="Q439" s="204"/>
      <c r="R439" s="204"/>
      <c r="S439" s="204"/>
      <c r="T439" s="205"/>
      <c r="AT439" s="206" t="s">
        <v>222</v>
      </c>
      <c r="AU439" s="206" t="s">
        <v>233</v>
      </c>
      <c r="AV439" s="13" t="s">
        <v>85</v>
      </c>
      <c r="AW439" s="13" t="s">
        <v>36</v>
      </c>
      <c r="AX439" s="13" t="s">
        <v>77</v>
      </c>
      <c r="AY439" s="206" t="s">
        <v>211</v>
      </c>
    </row>
    <row r="440" spans="1:65" s="14" customFormat="1">
      <c r="B440" s="207"/>
      <c r="C440" s="208"/>
      <c r="D440" s="198" t="s">
        <v>222</v>
      </c>
      <c r="E440" s="209" t="s">
        <v>19</v>
      </c>
      <c r="F440" s="210" t="s">
        <v>469</v>
      </c>
      <c r="G440" s="208"/>
      <c r="H440" s="211">
        <v>1</v>
      </c>
      <c r="I440" s="212"/>
      <c r="J440" s="208"/>
      <c r="K440" s="208"/>
      <c r="L440" s="213"/>
      <c r="M440" s="214"/>
      <c r="N440" s="215"/>
      <c r="O440" s="215"/>
      <c r="P440" s="215"/>
      <c r="Q440" s="215"/>
      <c r="R440" s="215"/>
      <c r="S440" s="215"/>
      <c r="T440" s="216"/>
      <c r="AT440" s="217" t="s">
        <v>222</v>
      </c>
      <c r="AU440" s="217" t="s">
        <v>233</v>
      </c>
      <c r="AV440" s="14" t="s">
        <v>87</v>
      </c>
      <c r="AW440" s="14" t="s">
        <v>36</v>
      </c>
      <c r="AX440" s="14" t="s">
        <v>77</v>
      </c>
      <c r="AY440" s="217" t="s">
        <v>211</v>
      </c>
    </row>
    <row r="441" spans="1:65" s="15" customFormat="1">
      <c r="B441" s="218"/>
      <c r="C441" s="219"/>
      <c r="D441" s="198" t="s">
        <v>222</v>
      </c>
      <c r="E441" s="220" t="s">
        <v>19</v>
      </c>
      <c r="F441" s="221" t="s">
        <v>227</v>
      </c>
      <c r="G441" s="219"/>
      <c r="H441" s="222">
        <v>1</v>
      </c>
      <c r="I441" s="223"/>
      <c r="J441" s="219"/>
      <c r="K441" s="219"/>
      <c r="L441" s="224"/>
      <c r="M441" s="225"/>
      <c r="N441" s="226"/>
      <c r="O441" s="226"/>
      <c r="P441" s="226"/>
      <c r="Q441" s="226"/>
      <c r="R441" s="226"/>
      <c r="S441" s="226"/>
      <c r="T441" s="227"/>
      <c r="AT441" s="228" t="s">
        <v>222</v>
      </c>
      <c r="AU441" s="228" t="s">
        <v>233</v>
      </c>
      <c r="AV441" s="15" t="s">
        <v>218</v>
      </c>
      <c r="AW441" s="15" t="s">
        <v>36</v>
      </c>
      <c r="AX441" s="15" t="s">
        <v>85</v>
      </c>
      <c r="AY441" s="228" t="s">
        <v>211</v>
      </c>
    </row>
    <row r="442" spans="1:65" s="2" customFormat="1" ht="24.2" customHeight="1">
      <c r="A442" s="38"/>
      <c r="B442" s="39"/>
      <c r="C442" s="178" t="s">
        <v>474</v>
      </c>
      <c r="D442" s="178" t="s">
        <v>214</v>
      </c>
      <c r="E442" s="179" t="s">
        <v>475</v>
      </c>
      <c r="F442" s="180" t="s">
        <v>476</v>
      </c>
      <c r="G442" s="181" t="s">
        <v>463</v>
      </c>
      <c r="H442" s="182">
        <v>1</v>
      </c>
      <c r="I442" s="183"/>
      <c r="J442" s="184">
        <f>ROUND(I442*H442,2)</f>
        <v>0</v>
      </c>
      <c r="K442" s="180" t="s">
        <v>19</v>
      </c>
      <c r="L442" s="43"/>
      <c r="M442" s="185" t="s">
        <v>19</v>
      </c>
      <c r="N442" s="186" t="s">
        <v>48</v>
      </c>
      <c r="O442" s="68"/>
      <c r="P442" s="187">
        <f>O442*H442</f>
        <v>0</v>
      </c>
      <c r="Q442" s="187">
        <v>0</v>
      </c>
      <c r="R442" s="187">
        <f>Q442*H442</f>
        <v>0</v>
      </c>
      <c r="S442" s="187">
        <v>0</v>
      </c>
      <c r="T442" s="188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189" t="s">
        <v>218</v>
      </c>
      <c r="AT442" s="189" t="s">
        <v>214</v>
      </c>
      <c r="AU442" s="189" t="s">
        <v>233</v>
      </c>
      <c r="AY442" s="21" t="s">
        <v>211</v>
      </c>
      <c r="BE442" s="190">
        <f>IF(N442="základní",J442,0)</f>
        <v>0</v>
      </c>
      <c r="BF442" s="190">
        <f>IF(N442="snížená",J442,0)</f>
        <v>0</v>
      </c>
      <c r="BG442" s="190">
        <f>IF(N442="zákl. přenesená",J442,0)</f>
        <v>0</v>
      </c>
      <c r="BH442" s="190">
        <f>IF(N442="sníž. přenesená",J442,0)</f>
        <v>0</v>
      </c>
      <c r="BI442" s="190">
        <f>IF(N442="nulová",J442,0)</f>
        <v>0</v>
      </c>
      <c r="BJ442" s="21" t="s">
        <v>85</v>
      </c>
      <c r="BK442" s="190">
        <f>ROUND(I442*H442,2)</f>
        <v>0</v>
      </c>
      <c r="BL442" s="21" t="s">
        <v>218</v>
      </c>
      <c r="BM442" s="189" t="s">
        <v>477</v>
      </c>
    </row>
    <row r="443" spans="1:65" s="2" customFormat="1" ht="195">
      <c r="A443" s="38"/>
      <c r="B443" s="39"/>
      <c r="C443" s="40"/>
      <c r="D443" s="198" t="s">
        <v>465</v>
      </c>
      <c r="E443" s="40"/>
      <c r="F443" s="240" t="s">
        <v>466</v>
      </c>
      <c r="G443" s="40"/>
      <c r="H443" s="40"/>
      <c r="I443" s="193"/>
      <c r="J443" s="40"/>
      <c r="K443" s="40"/>
      <c r="L443" s="43"/>
      <c r="M443" s="194"/>
      <c r="N443" s="195"/>
      <c r="O443" s="68"/>
      <c r="P443" s="68"/>
      <c r="Q443" s="68"/>
      <c r="R443" s="68"/>
      <c r="S443" s="68"/>
      <c r="T443" s="69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21" t="s">
        <v>465</v>
      </c>
      <c r="AU443" s="21" t="s">
        <v>233</v>
      </c>
    </row>
    <row r="444" spans="1:65" s="13" customFormat="1">
      <c r="B444" s="196"/>
      <c r="C444" s="197"/>
      <c r="D444" s="198" t="s">
        <v>222</v>
      </c>
      <c r="E444" s="199" t="s">
        <v>19</v>
      </c>
      <c r="F444" s="200" t="s">
        <v>223</v>
      </c>
      <c r="G444" s="197"/>
      <c r="H444" s="199" t="s">
        <v>19</v>
      </c>
      <c r="I444" s="201"/>
      <c r="J444" s="197"/>
      <c r="K444" s="197"/>
      <c r="L444" s="202"/>
      <c r="M444" s="203"/>
      <c r="N444" s="204"/>
      <c r="O444" s="204"/>
      <c r="P444" s="204"/>
      <c r="Q444" s="204"/>
      <c r="R444" s="204"/>
      <c r="S444" s="204"/>
      <c r="T444" s="205"/>
      <c r="AT444" s="206" t="s">
        <v>222</v>
      </c>
      <c r="AU444" s="206" t="s">
        <v>233</v>
      </c>
      <c r="AV444" s="13" t="s">
        <v>85</v>
      </c>
      <c r="AW444" s="13" t="s">
        <v>36</v>
      </c>
      <c r="AX444" s="13" t="s">
        <v>77</v>
      </c>
      <c r="AY444" s="206" t="s">
        <v>211</v>
      </c>
    </row>
    <row r="445" spans="1:65" s="13" customFormat="1">
      <c r="B445" s="196"/>
      <c r="C445" s="197"/>
      <c r="D445" s="198" t="s">
        <v>222</v>
      </c>
      <c r="E445" s="199" t="s">
        <v>19</v>
      </c>
      <c r="F445" s="200" t="s">
        <v>391</v>
      </c>
      <c r="G445" s="197"/>
      <c r="H445" s="199" t="s">
        <v>19</v>
      </c>
      <c r="I445" s="201"/>
      <c r="J445" s="197"/>
      <c r="K445" s="197"/>
      <c r="L445" s="202"/>
      <c r="M445" s="203"/>
      <c r="N445" s="204"/>
      <c r="O445" s="204"/>
      <c r="P445" s="204"/>
      <c r="Q445" s="204"/>
      <c r="R445" s="204"/>
      <c r="S445" s="204"/>
      <c r="T445" s="205"/>
      <c r="AT445" s="206" t="s">
        <v>222</v>
      </c>
      <c r="AU445" s="206" t="s">
        <v>233</v>
      </c>
      <c r="AV445" s="13" t="s">
        <v>85</v>
      </c>
      <c r="AW445" s="13" t="s">
        <v>36</v>
      </c>
      <c r="AX445" s="13" t="s">
        <v>77</v>
      </c>
      <c r="AY445" s="206" t="s">
        <v>211</v>
      </c>
    </row>
    <row r="446" spans="1:65" s="13" customFormat="1">
      <c r="B446" s="196"/>
      <c r="C446" s="197"/>
      <c r="D446" s="198" t="s">
        <v>222</v>
      </c>
      <c r="E446" s="199" t="s">
        <v>19</v>
      </c>
      <c r="F446" s="200" t="s">
        <v>467</v>
      </c>
      <c r="G446" s="197"/>
      <c r="H446" s="199" t="s">
        <v>19</v>
      </c>
      <c r="I446" s="201"/>
      <c r="J446" s="197"/>
      <c r="K446" s="197"/>
      <c r="L446" s="202"/>
      <c r="M446" s="203"/>
      <c r="N446" s="204"/>
      <c r="O446" s="204"/>
      <c r="P446" s="204"/>
      <c r="Q446" s="204"/>
      <c r="R446" s="204"/>
      <c r="S446" s="204"/>
      <c r="T446" s="205"/>
      <c r="AT446" s="206" t="s">
        <v>222</v>
      </c>
      <c r="AU446" s="206" t="s">
        <v>233</v>
      </c>
      <c r="AV446" s="13" t="s">
        <v>85</v>
      </c>
      <c r="AW446" s="13" t="s">
        <v>36</v>
      </c>
      <c r="AX446" s="13" t="s">
        <v>77</v>
      </c>
      <c r="AY446" s="206" t="s">
        <v>211</v>
      </c>
    </row>
    <row r="447" spans="1:65" s="13" customFormat="1">
      <c r="B447" s="196"/>
      <c r="C447" s="197"/>
      <c r="D447" s="198" t="s">
        <v>222</v>
      </c>
      <c r="E447" s="199" t="s">
        <v>19</v>
      </c>
      <c r="F447" s="200" t="s">
        <v>468</v>
      </c>
      <c r="G447" s="197"/>
      <c r="H447" s="199" t="s">
        <v>19</v>
      </c>
      <c r="I447" s="201"/>
      <c r="J447" s="197"/>
      <c r="K447" s="197"/>
      <c r="L447" s="202"/>
      <c r="M447" s="203"/>
      <c r="N447" s="204"/>
      <c r="O447" s="204"/>
      <c r="P447" s="204"/>
      <c r="Q447" s="204"/>
      <c r="R447" s="204"/>
      <c r="S447" s="204"/>
      <c r="T447" s="205"/>
      <c r="AT447" s="206" t="s">
        <v>222</v>
      </c>
      <c r="AU447" s="206" t="s">
        <v>233</v>
      </c>
      <c r="AV447" s="13" t="s">
        <v>85</v>
      </c>
      <c r="AW447" s="13" t="s">
        <v>36</v>
      </c>
      <c r="AX447" s="13" t="s">
        <v>77</v>
      </c>
      <c r="AY447" s="206" t="s">
        <v>211</v>
      </c>
    </row>
    <row r="448" spans="1:65" s="14" customFormat="1">
      <c r="B448" s="207"/>
      <c r="C448" s="208"/>
      <c r="D448" s="198" t="s">
        <v>222</v>
      </c>
      <c r="E448" s="209" t="s">
        <v>19</v>
      </c>
      <c r="F448" s="210" t="s">
        <v>469</v>
      </c>
      <c r="G448" s="208"/>
      <c r="H448" s="211">
        <v>1</v>
      </c>
      <c r="I448" s="212"/>
      <c r="J448" s="208"/>
      <c r="K448" s="208"/>
      <c r="L448" s="213"/>
      <c r="M448" s="214"/>
      <c r="N448" s="215"/>
      <c r="O448" s="215"/>
      <c r="P448" s="215"/>
      <c r="Q448" s="215"/>
      <c r="R448" s="215"/>
      <c r="S448" s="215"/>
      <c r="T448" s="216"/>
      <c r="AT448" s="217" t="s">
        <v>222</v>
      </c>
      <c r="AU448" s="217" t="s">
        <v>233</v>
      </c>
      <c r="AV448" s="14" t="s">
        <v>87</v>
      </c>
      <c r="AW448" s="14" t="s">
        <v>36</v>
      </c>
      <c r="AX448" s="14" t="s">
        <v>77</v>
      </c>
      <c r="AY448" s="217" t="s">
        <v>211</v>
      </c>
    </row>
    <row r="449" spans="1:65" s="15" customFormat="1">
      <c r="B449" s="218"/>
      <c r="C449" s="219"/>
      <c r="D449" s="198" t="s">
        <v>222</v>
      </c>
      <c r="E449" s="220" t="s">
        <v>19</v>
      </c>
      <c r="F449" s="221" t="s">
        <v>227</v>
      </c>
      <c r="G449" s="219"/>
      <c r="H449" s="222">
        <v>1</v>
      </c>
      <c r="I449" s="223"/>
      <c r="J449" s="219"/>
      <c r="K449" s="219"/>
      <c r="L449" s="224"/>
      <c r="M449" s="225"/>
      <c r="N449" s="226"/>
      <c r="O449" s="226"/>
      <c r="P449" s="226"/>
      <c r="Q449" s="226"/>
      <c r="R449" s="226"/>
      <c r="S449" s="226"/>
      <c r="T449" s="227"/>
      <c r="AT449" s="228" t="s">
        <v>222</v>
      </c>
      <c r="AU449" s="228" t="s">
        <v>233</v>
      </c>
      <c r="AV449" s="15" t="s">
        <v>218</v>
      </c>
      <c r="AW449" s="15" t="s">
        <v>36</v>
      </c>
      <c r="AX449" s="15" t="s">
        <v>85</v>
      </c>
      <c r="AY449" s="228" t="s">
        <v>211</v>
      </c>
    </row>
    <row r="450" spans="1:65" s="2" customFormat="1" ht="16.5" customHeight="1">
      <c r="A450" s="38"/>
      <c r="B450" s="39"/>
      <c r="C450" s="178" t="s">
        <v>478</v>
      </c>
      <c r="D450" s="178" t="s">
        <v>214</v>
      </c>
      <c r="E450" s="179" t="s">
        <v>479</v>
      </c>
      <c r="F450" s="180" t="s">
        <v>480</v>
      </c>
      <c r="G450" s="181" t="s">
        <v>463</v>
      </c>
      <c r="H450" s="182">
        <v>1</v>
      </c>
      <c r="I450" s="183"/>
      <c r="J450" s="184">
        <f>ROUND(I450*H450,2)</f>
        <v>0</v>
      </c>
      <c r="K450" s="180" t="s">
        <v>19</v>
      </c>
      <c r="L450" s="43"/>
      <c r="M450" s="185" t="s">
        <v>19</v>
      </c>
      <c r="N450" s="186" t="s">
        <v>48</v>
      </c>
      <c r="O450" s="68"/>
      <c r="P450" s="187">
        <f>O450*H450</f>
        <v>0</v>
      </c>
      <c r="Q450" s="187">
        <v>0</v>
      </c>
      <c r="R450" s="187">
        <f>Q450*H450</f>
        <v>0</v>
      </c>
      <c r="S450" s="187">
        <v>0</v>
      </c>
      <c r="T450" s="188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189" t="s">
        <v>218</v>
      </c>
      <c r="AT450" s="189" t="s">
        <v>214</v>
      </c>
      <c r="AU450" s="189" t="s">
        <v>233</v>
      </c>
      <c r="AY450" s="21" t="s">
        <v>211</v>
      </c>
      <c r="BE450" s="190">
        <f>IF(N450="základní",J450,0)</f>
        <v>0</v>
      </c>
      <c r="BF450" s="190">
        <f>IF(N450="snížená",J450,0)</f>
        <v>0</v>
      </c>
      <c r="BG450" s="190">
        <f>IF(N450="zákl. přenesená",J450,0)</f>
        <v>0</v>
      </c>
      <c r="BH450" s="190">
        <f>IF(N450="sníž. přenesená",J450,0)</f>
        <v>0</v>
      </c>
      <c r="BI450" s="190">
        <f>IF(N450="nulová",J450,0)</f>
        <v>0</v>
      </c>
      <c r="BJ450" s="21" t="s">
        <v>85</v>
      </c>
      <c r="BK450" s="190">
        <f>ROUND(I450*H450,2)</f>
        <v>0</v>
      </c>
      <c r="BL450" s="21" t="s">
        <v>218</v>
      </c>
      <c r="BM450" s="189" t="s">
        <v>481</v>
      </c>
    </row>
    <row r="451" spans="1:65" s="13" customFormat="1">
      <c r="B451" s="196"/>
      <c r="C451" s="197"/>
      <c r="D451" s="198" t="s">
        <v>222</v>
      </c>
      <c r="E451" s="199" t="s">
        <v>19</v>
      </c>
      <c r="F451" s="200" t="s">
        <v>223</v>
      </c>
      <c r="G451" s="197"/>
      <c r="H451" s="199" t="s">
        <v>19</v>
      </c>
      <c r="I451" s="201"/>
      <c r="J451" s="197"/>
      <c r="K451" s="197"/>
      <c r="L451" s="202"/>
      <c r="M451" s="203"/>
      <c r="N451" s="204"/>
      <c r="O451" s="204"/>
      <c r="P451" s="204"/>
      <c r="Q451" s="204"/>
      <c r="R451" s="204"/>
      <c r="S451" s="204"/>
      <c r="T451" s="205"/>
      <c r="AT451" s="206" t="s">
        <v>222</v>
      </c>
      <c r="AU451" s="206" t="s">
        <v>233</v>
      </c>
      <c r="AV451" s="13" t="s">
        <v>85</v>
      </c>
      <c r="AW451" s="13" t="s">
        <v>36</v>
      </c>
      <c r="AX451" s="13" t="s">
        <v>77</v>
      </c>
      <c r="AY451" s="206" t="s">
        <v>211</v>
      </c>
    </row>
    <row r="452" spans="1:65" s="13" customFormat="1">
      <c r="B452" s="196"/>
      <c r="C452" s="197"/>
      <c r="D452" s="198" t="s">
        <v>222</v>
      </c>
      <c r="E452" s="199" t="s">
        <v>19</v>
      </c>
      <c r="F452" s="200" t="s">
        <v>391</v>
      </c>
      <c r="G452" s="197"/>
      <c r="H452" s="199" t="s">
        <v>19</v>
      </c>
      <c r="I452" s="201"/>
      <c r="J452" s="197"/>
      <c r="K452" s="197"/>
      <c r="L452" s="202"/>
      <c r="M452" s="203"/>
      <c r="N452" s="204"/>
      <c r="O452" s="204"/>
      <c r="P452" s="204"/>
      <c r="Q452" s="204"/>
      <c r="R452" s="204"/>
      <c r="S452" s="204"/>
      <c r="T452" s="205"/>
      <c r="AT452" s="206" t="s">
        <v>222</v>
      </c>
      <c r="AU452" s="206" t="s">
        <v>233</v>
      </c>
      <c r="AV452" s="13" t="s">
        <v>85</v>
      </c>
      <c r="AW452" s="13" t="s">
        <v>36</v>
      </c>
      <c r="AX452" s="13" t="s">
        <v>77</v>
      </c>
      <c r="AY452" s="206" t="s">
        <v>211</v>
      </c>
    </row>
    <row r="453" spans="1:65" s="13" customFormat="1">
      <c r="B453" s="196"/>
      <c r="C453" s="197"/>
      <c r="D453" s="198" t="s">
        <v>222</v>
      </c>
      <c r="E453" s="199" t="s">
        <v>19</v>
      </c>
      <c r="F453" s="200" t="s">
        <v>467</v>
      </c>
      <c r="G453" s="197"/>
      <c r="H453" s="199" t="s">
        <v>19</v>
      </c>
      <c r="I453" s="201"/>
      <c r="J453" s="197"/>
      <c r="K453" s="197"/>
      <c r="L453" s="202"/>
      <c r="M453" s="203"/>
      <c r="N453" s="204"/>
      <c r="O453" s="204"/>
      <c r="P453" s="204"/>
      <c r="Q453" s="204"/>
      <c r="R453" s="204"/>
      <c r="S453" s="204"/>
      <c r="T453" s="205"/>
      <c r="AT453" s="206" t="s">
        <v>222</v>
      </c>
      <c r="AU453" s="206" t="s">
        <v>233</v>
      </c>
      <c r="AV453" s="13" t="s">
        <v>85</v>
      </c>
      <c r="AW453" s="13" t="s">
        <v>36</v>
      </c>
      <c r="AX453" s="13" t="s">
        <v>77</v>
      </c>
      <c r="AY453" s="206" t="s">
        <v>211</v>
      </c>
    </row>
    <row r="454" spans="1:65" s="13" customFormat="1">
      <c r="B454" s="196"/>
      <c r="C454" s="197"/>
      <c r="D454" s="198" t="s">
        <v>222</v>
      </c>
      <c r="E454" s="199" t="s">
        <v>19</v>
      </c>
      <c r="F454" s="200" t="s">
        <v>468</v>
      </c>
      <c r="G454" s="197"/>
      <c r="H454" s="199" t="s">
        <v>19</v>
      </c>
      <c r="I454" s="201"/>
      <c r="J454" s="197"/>
      <c r="K454" s="197"/>
      <c r="L454" s="202"/>
      <c r="M454" s="203"/>
      <c r="N454" s="204"/>
      <c r="O454" s="204"/>
      <c r="P454" s="204"/>
      <c r="Q454" s="204"/>
      <c r="R454" s="204"/>
      <c r="S454" s="204"/>
      <c r="T454" s="205"/>
      <c r="AT454" s="206" t="s">
        <v>222</v>
      </c>
      <c r="AU454" s="206" t="s">
        <v>233</v>
      </c>
      <c r="AV454" s="13" t="s">
        <v>85</v>
      </c>
      <c r="AW454" s="13" t="s">
        <v>36</v>
      </c>
      <c r="AX454" s="13" t="s">
        <v>77</v>
      </c>
      <c r="AY454" s="206" t="s">
        <v>211</v>
      </c>
    </row>
    <row r="455" spans="1:65" s="14" customFormat="1">
      <c r="B455" s="207"/>
      <c r="C455" s="208"/>
      <c r="D455" s="198" t="s">
        <v>222</v>
      </c>
      <c r="E455" s="209" t="s">
        <v>19</v>
      </c>
      <c r="F455" s="210" t="s">
        <v>469</v>
      </c>
      <c r="G455" s="208"/>
      <c r="H455" s="211">
        <v>1</v>
      </c>
      <c r="I455" s="212"/>
      <c r="J455" s="208"/>
      <c r="K455" s="208"/>
      <c r="L455" s="213"/>
      <c r="M455" s="214"/>
      <c r="N455" s="215"/>
      <c r="O455" s="215"/>
      <c r="P455" s="215"/>
      <c r="Q455" s="215"/>
      <c r="R455" s="215"/>
      <c r="S455" s="215"/>
      <c r="T455" s="216"/>
      <c r="AT455" s="217" t="s">
        <v>222</v>
      </c>
      <c r="AU455" s="217" t="s">
        <v>233</v>
      </c>
      <c r="AV455" s="14" t="s">
        <v>87</v>
      </c>
      <c r="AW455" s="14" t="s">
        <v>36</v>
      </c>
      <c r="AX455" s="14" t="s">
        <v>77</v>
      </c>
      <c r="AY455" s="217" t="s">
        <v>211</v>
      </c>
    </row>
    <row r="456" spans="1:65" s="15" customFormat="1">
      <c r="B456" s="218"/>
      <c r="C456" s="219"/>
      <c r="D456" s="198" t="s">
        <v>222</v>
      </c>
      <c r="E456" s="220" t="s">
        <v>19</v>
      </c>
      <c r="F456" s="221" t="s">
        <v>227</v>
      </c>
      <c r="G456" s="219"/>
      <c r="H456" s="222">
        <v>1</v>
      </c>
      <c r="I456" s="223"/>
      <c r="J456" s="219"/>
      <c r="K456" s="219"/>
      <c r="L456" s="224"/>
      <c r="M456" s="225"/>
      <c r="N456" s="226"/>
      <c r="O456" s="226"/>
      <c r="P456" s="226"/>
      <c r="Q456" s="226"/>
      <c r="R456" s="226"/>
      <c r="S456" s="226"/>
      <c r="T456" s="227"/>
      <c r="AT456" s="228" t="s">
        <v>222</v>
      </c>
      <c r="AU456" s="228" t="s">
        <v>233</v>
      </c>
      <c r="AV456" s="15" t="s">
        <v>218</v>
      </c>
      <c r="AW456" s="15" t="s">
        <v>36</v>
      </c>
      <c r="AX456" s="15" t="s">
        <v>85</v>
      </c>
      <c r="AY456" s="228" t="s">
        <v>211</v>
      </c>
    </row>
    <row r="457" spans="1:65" s="2" customFormat="1" ht="16.5" customHeight="1">
      <c r="A457" s="38"/>
      <c r="B457" s="39"/>
      <c r="C457" s="178" t="s">
        <v>482</v>
      </c>
      <c r="D457" s="178" t="s">
        <v>214</v>
      </c>
      <c r="E457" s="179" t="s">
        <v>483</v>
      </c>
      <c r="F457" s="180" t="s">
        <v>484</v>
      </c>
      <c r="G457" s="181" t="s">
        <v>463</v>
      </c>
      <c r="H457" s="182">
        <v>1</v>
      </c>
      <c r="I457" s="183"/>
      <c r="J457" s="184">
        <f>ROUND(I457*H457,2)</f>
        <v>0</v>
      </c>
      <c r="K457" s="180" t="s">
        <v>19</v>
      </c>
      <c r="L457" s="43"/>
      <c r="M457" s="185" t="s">
        <v>19</v>
      </c>
      <c r="N457" s="186" t="s">
        <v>48</v>
      </c>
      <c r="O457" s="68"/>
      <c r="P457" s="187">
        <f>O457*H457</f>
        <v>0</v>
      </c>
      <c r="Q457" s="187">
        <v>0</v>
      </c>
      <c r="R457" s="187">
        <f>Q457*H457</f>
        <v>0</v>
      </c>
      <c r="S457" s="187">
        <v>0</v>
      </c>
      <c r="T457" s="188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189" t="s">
        <v>218</v>
      </c>
      <c r="AT457" s="189" t="s">
        <v>214</v>
      </c>
      <c r="AU457" s="189" t="s">
        <v>233</v>
      </c>
      <c r="AY457" s="21" t="s">
        <v>211</v>
      </c>
      <c r="BE457" s="190">
        <f>IF(N457="základní",J457,0)</f>
        <v>0</v>
      </c>
      <c r="BF457" s="190">
        <f>IF(N457="snížená",J457,0)</f>
        <v>0</v>
      </c>
      <c r="BG457" s="190">
        <f>IF(N457="zákl. přenesená",J457,0)</f>
        <v>0</v>
      </c>
      <c r="BH457" s="190">
        <f>IF(N457="sníž. přenesená",J457,0)</f>
        <v>0</v>
      </c>
      <c r="BI457" s="190">
        <f>IF(N457="nulová",J457,0)</f>
        <v>0</v>
      </c>
      <c r="BJ457" s="21" t="s">
        <v>85</v>
      </c>
      <c r="BK457" s="190">
        <f>ROUND(I457*H457,2)</f>
        <v>0</v>
      </c>
      <c r="BL457" s="21" t="s">
        <v>218</v>
      </c>
      <c r="BM457" s="189" t="s">
        <v>485</v>
      </c>
    </row>
    <row r="458" spans="1:65" s="2" customFormat="1" ht="195">
      <c r="A458" s="38"/>
      <c r="B458" s="39"/>
      <c r="C458" s="40"/>
      <c r="D458" s="198" t="s">
        <v>465</v>
      </c>
      <c r="E458" s="40"/>
      <c r="F458" s="240" t="s">
        <v>466</v>
      </c>
      <c r="G458" s="40"/>
      <c r="H458" s="40"/>
      <c r="I458" s="193"/>
      <c r="J458" s="40"/>
      <c r="K458" s="40"/>
      <c r="L458" s="43"/>
      <c r="M458" s="194"/>
      <c r="N458" s="195"/>
      <c r="O458" s="68"/>
      <c r="P458" s="68"/>
      <c r="Q458" s="68"/>
      <c r="R458" s="68"/>
      <c r="S458" s="68"/>
      <c r="T458" s="69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21" t="s">
        <v>465</v>
      </c>
      <c r="AU458" s="21" t="s">
        <v>233</v>
      </c>
    </row>
    <row r="459" spans="1:65" s="13" customFormat="1">
      <c r="B459" s="196"/>
      <c r="C459" s="197"/>
      <c r="D459" s="198" t="s">
        <v>222</v>
      </c>
      <c r="E459" s="199" t="s">
        <v>19</v>
      </c>
      <c r="F459" s="200" t="s">
        <v>223</v>
      </c>
      <c r="G459" s="197"/>
      <c r="H459" s="199" t="s">
        <v>19</v>
      </c>
      <c r="I459" s="201"/>
      <c r="J459" s="197"/>
      <c r="K459" s="197"/>
      <c r="L459" s="202"/>
      <c r="M459" s="203"/>
      <c r="N459" s="204"/>
      <c r="O459" s="204"/>
      <c r="P459" s="204"/>
      <c r="Q459" s="204"/>
      <c r="R459" s="204"/>
      <c r="S459" s="204"/>
      <c r="T459" s="205"/>
      <c r="AT459" s="206" t="s">
        <v>222</v>
      </c>
      <c r="AU459" s="206" t="s">
        <v>233</v>
      </c>
      <c r="AV459" s="13" t="s">
        <v>85</v>
      </c>
      <c r="AW459" s="13" t="s">
        <v>36</v>
      </c>
      <c r="AX459" s="13" t="s">
        <v>77</v>
      </c>
      <c r="AY459" s="206" t="s">
        <v>211</v>
      </c>
    </row>
    <row r="460" spans="1:65" s="13" customFormat="1">
      <c r="B460" s="196"/>
      <c r="C460" s="197"/>
      <c r="D460" s="198" t="s">
        <v>222</v>
      </c>
      <c r="E460" s="199" t="s">
        <v>19</v>
      </c>
      <c r="F460" s="200" t="s">
        <v>391</v>
      </c>
      <c r="G460" s="197"/>
      <c r="H460" s="199" t="s">
        <v>19</v>
      </c>
      <c r="I460" s="201"/>
      <c r="J460" s="197"/>
      <c r="K460" s="197"/>
      <c r="L460" s="202"/>
      <c r="M460" s="203"/>
      <c r="N460" s="204"/>
      <c r="O460" s="204"/>
      <c r="P460" s="204"/>
      <c r="Q460" s="204"/>
      <c r="R460" s="204"/>
      <c r="S460" s="204"/>
      <c r="T460" s="205"/>
      <c r="AT460" s="206" t="s">
        <v>222</v>
      </c>
      <c r="AU460" s="206" t="s">
        <v>233</v>
      </c>
      <c r="AV460" s="13" t="s">
        <v>85</v>
      </c>
      <c r="AW460" s="13" t="s">
        <v>36</v>
      </c>
      <c r="AX460" s="13" t="s">
        <v>77</v>
      </c>
      <c r="AY460" s="206" t="s">
        <v>211</v>
      </c>
    </row>
    <row r="461" spans="1:65" s="13" customFormat="1">
      <c r="B461" s="196"/>
      <c r="C461" s="197"/>
      <c r="D461" s="198" t="s">
        <v>222</v>
      </c>
      <c r="E461" s="199" t="s">
        <v>19</v>
      </c>
      <c r="F461" s="200" t="s">
        <v>467</v>
      </c>
      <c r="G461" s="197"/>
      <c r="H461" s="199" t="s">
        <v>19</v>
      </c>
      <c r="I461" s="201"/>
      <c r="J461" s="197"/>
      <c r="K461" s="197"/>
      <c r="L461" s="202"/>
      <c r="M461" s="203"/>
      <c r="N461" s="204"/>
      <c r="O461" s="204"/>
      <c r="P461" s="204"/>
      <c r="Q461" s="204"/>
      <c r="R461" s="204"/>
      <c r="S461" s="204"/>
      <c r="T461" s="205"/>
      <c r="AT461" s="206" t="s">
        <v>222</v>
      </c>
      <c r="AU461" s="206" t="s">
        <v>233</v>
      </c>
      <c r="AV461" s="13" t="s">
        <v>85</v>
      </c>
      <c r="AW461" s="13" t="s">
        <v>36</v>
      </c>
      <c r="AX461" s="13" t="s">
        <v>77</v>
      </c>
      <c r="AY461" s="206" t="s">
        <v>211</v>
      </c>
    </row>
    <row r="462" spans="1:65" s="13" customFormat="1">
      <c r="B462" s="196"/>
      <c r="C462" s="197"/>
      <c r="D462" s="198" t="s">
        <v>222</v>
      </c>
      <c r="E462" s="199" t="s">
        <v>19</v>
      </c>
      <c r="F462" s="200" t="s">
        <v>468</v>
      </c>
      <c r="G462" s="197"/>
      <c r="H462" s="199" t="s">
        <v>19</v>
      </c>
      <c r="I462" s="201"/>
      <c r="J462" s="197"/>
      <c r="K462" s="197"/>
      <c r="L462" s="202"/>
      <c r="M462" s="203"/>
      <c r="N462" s="204"/>
      <c r="O462" s="204"/>
      <c r="P462" s="204"/>
      <c r="Q462" s="204"/>
      <c r="R462" s="204"/>
      <c r="S462" s="204"/>
      <c r="T462" s="205"/>
      <c r="AT462" s="206" t="s">
        <v>222</v>
      </c>
      <c r="AU462" s="206" t="s">
        <v>233</v>
      </c>
      <c r="AV462" s="13" t="s">
        <v>85</v>
      </c>
      <c r="AW462" s="13" t="s">
        <v>36</v>
      </c>
      <c r="AX462" s="13" t="s">
        <v>77</v>
      </c>
      <c r="AY462" s="206" t="s">
        <v>211</v>
      </c>
    </row>
    <row r="463" spans="1:65" s="14" customFormat="1">
      <c r="B463" s="207"/>
      <c r="C463" s="208"/>
      <c r="D463" s="198" t="s">
        <v>222</v>
      </c>
      <c r="E463" s="209" t="s">
        <v>19</v>
      </c>
      <c r="F463" s="210" t="s">
        <v>469</v>
      </c>
      <c r="G463" s="208"/>
      <c r="H463" s="211">
        <v>1</v>
      </c>
      <c r="I463" s="212"/>
      <c r="J463" s="208"/>
      <c r="K463" s="208"/>
      <c r="L463" s="213"/>
      <c r="M463" s="214"/>
      <c r="N463" s="215"/>
      <c r="O463" s="215"/>
      <c r="P463" s="215"/>
      <c r="Q463" s="215"/>
      <c r="R463" s="215"/>
      <c r="S463" s="215"/>
      <c r="T463" s="216"/>
      <c r="AT463" s="217" t="s">
        <v>222</v>
      </c>
      <c r="AU463" s="217" t="s">
        <v>233</v>
      </c>
      <c r="AV463" s="14" t="s">
        <v>87</v>
      </c>
      <c r="AW463" s="14" t="s">
        <v>36</v>
      </c>
      <c r="AX463" s="14" t="s">
        <v>77</v>
      </c>
      <c r="AY463" s="217" t="s">
        <v>211</v>
      </c>
    </row>
    <row r="464" spans="1:65" s="15" customFormat="1">
      <c r="B464" s="218"/>
      <c r="C464" s="219"/>
      <c r="D464" s="198" t="s">
        <v>222</v>
      </c>
      <c r="E464" s="220" t="s">
        <v>19</v>
      </c>
      <c r="F464" s="221" t="s">
        <v>227</v>
      </c>
      <c r="G464" s="219"/>
      <c r="H464" s="222">
        <v>1</v>
      </c>
      <c r="I464" s="223"/>
      <c r="J464" s="219"/>
      <c r="K464" s="219"/>
      <c r="L464" s="224"/>
      <c r="M464" s="225"/>
      <c r="N464" s="226"/>
      <c r="O464" s="226"/>
      <c r="P464" s="226"/>
      <c r="Q464" s="226"/>
      <c r="R464" s="226"/>
      <c r="S464" s="226"/>
      <c r="T464" s="227"/>
      <c r="AT464" s="228" t="s">
        <v>222</v>
      </c>
      <c r="AU464" s="228" t="s">
        <v>233</v>
      </c>
      <c r="AV464" s="15" t="s">
        <v>218</v>
      </c>
      <c r="AW464" s="15" t="s">
        <v>36</v>
      </c>
      <c r="AX464" s="15" t="s">
        <v>85</v>
      </c>
      <c r="AY464" s="228" t="s">
        <v>211</v>
      </c>
    </row>
    <row r="465" spans="1:65" s="2" customFormat="1" ht="16.5" customHeight="1">
      <c r="A465" s="38"/>
      <c r="B465" s="39"/>
      <c r="C465" s="178" t="s">
        <v>486</v>
      </c>
      <c r="D465" s="178" t="s">
        <v>214</v>
      </c>
      <c r="E465" s="179" t="s">
        <v>487</v>
      </c>
      <c r="F465" s="180" t="s">
        <v>488</v>
      </c>
      <c r="G465" s="181" t="s">
        <v>463</v>
      </c>
      <c r="H465" s="182">
        <v>1</v>
      </c>
      <c r="I465" s="183"/>
      <c r="J465" s="184">
        <f>ROUND(I465*H465,2)</f>
        <v>0</v>
      </c>
      <c r="K465" s="180" t="s">
        <v>19</v>
      </c>
      <c r="L465" s="43"/>
      <c r="M465" s="185" t="s">
        <v>19</v>
      </c>
      <c r="N465" s="186" t="s">
        <v>48</v>
      </c>
      <c r="O465" s="68"/>
      <c r="P465" s="187">
        <f>O465*H465</f>
        <v>0</v>
      </c>
      <c r="Q465" s="187">
        <v>0</v>
      </c>
      <c r="R465" s="187">
        <f>Q465*H465</f>
        <v>0</v>
      </c>
      <c r="S465" s="187">
        <v>0</v>
      </c>
      <c r="T465" s="188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189" t="s">
        <v>218</v>
      </c>
      <c r="AT465" s="189" t="s">
        <v>214</v>
      </c>
      <c r="AU465" s="189" t="s">
        <v>233</v>
      </c>
      <c r="AY465" s="21" t="s">
        <v>211</v>
      </c>
      <c r="BE465" s="190">
        <f>IF(N465="základní",J465,0)</f>
        <v>0</v>
      </c>
      <c r="BF465" s="190">
        <f>IF(N465="snížená",J465,0)</f>
        <v>0</v>
      </c>
      <c r="BG465" s="190">
        <f>IF(N465="zákl. přenesená",J465,0)</f>
        <v>0</v>
      </c>
      <c r="BH465" s="190">
        <f>IF(N465="sníž. přenesená",J465,0)</f>
        <v>0</v>
      </c>
      <c r="BI465" s="190">
        <f>IF(N465="nulová",J465,0)</f>
        <v>0</v>
      </c>
      <c r="BJ465" s="21" t="s">
        <v>85</v>
      </c>
      <c r="BK465" s="190">
        <f>ROUND(I465*H465,2)</f>
        <v>0</v>
      </c>
      <c r="BL465" s="21" t="s">
        <v>218</v>
      </c>
      <c r="BM465" s="189" t="s">
        <v>489</v>
      </c>
    </row>
    <row r="466" spans="1:65" s="2" customFormat="1" ht="195">
      <c r="A466" s="38"/>
      <c r="B466" s="39"/>
      <c r="C466" s="40"/>
      <c r="D466" s="198" t="s">
        <v>465</v>
      </c>
      <c r="E466" s="40"/>
      <c r="F466" s="240" t="s">
        <v>466</v>
      </c>
      <c r="G466" s="40"/>
      <c r="H466" s="40"/>
      <c r="I466" s="193"/>
      <c r="J466" s="40"/>
      <c r="K466" s="40"/>
      <c r="L466" s="43"/>
      <c r="M466" s="194"/>
      <c r="N466" s="195"/>
      <c r="O466" s="68"/>
      <c r="P466" s="68"/>
      <c r="Q466" s="68"/>
      <c r="R466" s="68"/>
      <c r="S466" s="68"/>
      <c r="T466" s="69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21" t="s">
        <v>465</v>
      </c>
      <c r="AU466" s="21" t="s">
        <v>233</v>
      </c>
    </row>
    <row r="467" spans="1:65" s="13" customFormat="1">
      <c r="B467" s="196"/>
      <c r="C467" s="197"/>
      <c r="D467" s="198" t="s">
        <v>222</v>
      </c>
      <c r="E467" s="199" t="s">
        <v>19</v>
      </c>
      <c r="F467" s="200" t="s">
        <v>223</v>
      </c>
      <c r="G467" s="197"/>
      <c r="H467" s="199" t="s">
        <v>19</v>
      </c>
      <c r="I467" s="201"/>
      <c r="J467" s="197"/>
      <c r="K467" s="197"/>
      <c r="L467" s="202"/>
      <c r="M467" s="203"/>
      <c r="N467" s="204"/>
      <c r="O467" s="204"/>
      <c r="P467" s="204"/>
      <c r="Q467" s="204"/>
      <c r="R467" s="204"/>
      <c r="S467" s="204"/>
      <c r="T467" s="205"/>
      <c r="AT467" s="206" t="s">
        <v>222</v>
      </c>
      <c r="AU467" s="206" t="s">
        <v>233</v>
      </c>
      <c r="AV467" s="13" t="s">
        <v>85</v>
      </c>
      <c r="AW467" s="13" t="s">
        <v>36</v>
      </c>
      <c r="AX467" s="13" t="s">
        <v>77</v>
      </c>
      <c r="AY467" s="206" t="s">
        <v>211</v>
      </c>
    </row>
    <row r="468" spans="1:65" s="13" customFormat="1">
      <c r="B468" s="196"/>
      <c r="C468" s="197"/>
      <c r="D468" s="198" t="s">
        <v>222</v>
      </c>
      <c r="E468" s="199" t="s">
        <v>19</v>
      </c>
      <c r="F468" s="200" t="s">
        <v>391</v>
      </c>
      <c r="G468" s="197"/>
      <c r="H468" s="199" t="s">
        <v>19</v>
      </c>
      <c r="I468" s="201"/>
      <c r="J468" s="197"/>
      <c r="K468" s="197"/>
      <c r="L468" s="202"/>
      <c r="M468" s="203"/>
      <c r="N468" s="204"/>
      <c r="O468" s="204"/>
      <c r="P468" s="204"/>
      <c r="Q468" s="204"/>
      <c r="R468" s="204"/>
      <c r="S468" s="204"/>
      <c r="T468" s="205"/>
      <c r="AT468" s="206" t="s">
        <v>222</v>
      </c>
      <c r="AU468" s="206" t="s">
        <v>233</v>
      </c>
      <c r="AV468" s="13" t="s">
        <v>85</v>
      </c>
      <c r="AW468" s="13" t="s">
        <v>36</v>
      </c>
      <c r="AX468" s="13" t="s">
        <v>77</v>
      </c>
      <c r="AY468" s="206" t="s">
        <v>211</v>
      </c>
    </row>
    <row r="469" spans="1:65" s="13" customFormat="1">
      <c r="B469" s="196"/>
      <c r="C469" s="197"/>
      <c r="D469" s="198" t="s">
        <v>222</v>
      </c>
      <c r="E469" s="199" t="s">
        <v>19</v>
      </c>
      <c r="F469" s="200" t="s">
        <v>467</v>
      </c>
      <c r="G469" s="197"/>
      <c r="H469" s="199" t="s">
        <v>19</v>
      </c>
      <c r="I469" s="201"/>
      <c r="J469" s="197"/>
      <c r="K469" s="197"/>
      <c r="L469" s="202"/>
      <c r="M469" s="203"/>
      <c r="N469" s="204"/>
      <c r="O469" s="204"/>
      <c r="P469" s="204"/>
      <c r="Q469" s="204"/>
      <c r="R469" s="204"/>
      <c r="S469" s="204"/>
      <c r="T469" s="205"/>
      <c r="AT469" s="206" t="s">
        <v>222</v>
      </c>
      <c r="AU469" s="206" t="s">
        <v>233</v>
      </c>
      <c r="AV469" s="13" t="s">
        <v>85</v>
      </c>
      <c r="AW469" s="13" t="s">
        <v>36</v>
      </c>
      <c r="AX469" s="13" t="s">
        <v>77</v>
      </c>
      <c r="AY469" s="206" t="s">
        <v>211</v>
      </c>
    </row>
    <row r="470" spans="1:65" s="13" customFormat="1">
      <c r="B470" s="196"/>
      <c r="C470" s="197"/>
      <c r="D470" s="198" t="s">
        <v>222</v>
      </c>
      <c r="E470" s="199" t="s">
        <v>19</v>
      </c>
      <c r="F470" s="200" t="s">
        <v>468</v>
      </c>
      <c r="G470" s="197"/>
      <c r="H470" s="199" t="s">
        <v>19</v>
      </c>
      <c r="I470" s="201"/>
      <c r="J470" s="197"/>
      <c r="K470" s="197"/>
      <c r="L470" s="202"/>
      <c r="M470" s="203"/>
      <c r="N470" s="204"/>
      <c r="O470" s="204"/>
      <c r="P470" s="204"/>
      <c r="Q470" s="204"/>
      <c r="R470" s="204"/>
      <c r="S470" s="204"/>
      <c r="T470" s="205"/>
      <c r="AT470" s="206" t="s">
        <v>222</v>
      </c>
      <c r="AU470" s="206" t="s">
        <v>233</v>
      </c>
      <c r="AV470" s="13" t="s">
        <v>85</v>
      </c>
      <c r="AW470" s="13" t="s">
        <v>36</v>
      </c>
      <c r="AX470" s="13" t="s">
        <v>77</v>
      </c>
      <c r="AY470" s="206" t="s">
        <v>211</v>
      </c>
    </row>
    <row r="471" spans="1:65" s="14" customFormat="1">
      <c r="B471" s="207"/>
      <c r="C471" s="208"/>
      <c r="D471" s="198" t="s">
        <v>222</v>
      </c>
      <c r="E471" s="209" t="s">
        <v>19</v>
      </c>
      <c r="F471" s="210" t="s">
        <v>469</v>
      </c>
      <c r="G471" s="208"/>
      <c r="H471" s="211">
        <v>1</v>
      </c>
      <c r="I471" s="212"/>
      <c r="J471" s="208"/>
      <c r="K471" s="208"/>
      <c r="L471" s="213"/>
      <c r="M471" s="214"/>
      <c r="N471" s="215"/>
      <c r="O471" s="215"/>
      <c r="P471" s="215"/>
      <c r="Q471" s="215"/>
      <c r="R471" s="215"/>
      <c r="S471" s="215"/>
      <c r="T471" s="216"/>
      <c r="AT471" s="217" t="s">
        <v>222</v>
      </c>
      <c r="AU471" s="217" t="s">
        <v>233</v>
      </c>
      <c r="AV471" s="14" t="s">
        <v>87</v>
      </c>
      <c r="AW471" s="14" t="s">
        <v>36</v>
      </c>
      <c r="AX471" s="14" t="s">
        <v>77</v>
      </c>
      <c r="AY471" s="217" t="s">
        <v>211</v>
      </c>
    </row>
    <row r="472" spans="1:65" s="15" customFormat="1">
      <c r="B472" s="218"/>
      <c r="C472" s="219"/>
      <c r="D472" s="198" t="s">
        <v>222</v>
      </c>
      <c r="E472" s="220" t="s">
        <v>19</v>
      </c>
      <c r="F472" s="221" t="s">
        <v>227</v>
      </c>
      <c r="G472" s="219"/>
      <c r="H472" s="222">
        <v>1</v>
      </c>
      <c r="I472" s="223"/>
      <c r="J472" s="219"/>
      <c r="K472" s="219"/>
      <c r="L472" s="224"/>
      <c r="M472" s="225"/>
      <c r="N472" s="226"/>
      <c r="O472" s="226"/>
      <c r="P472" s="226"/>
      <c r="Q472" s="226"/>
      <c r="R472" s="226"/>
      <c r="S472" s="226"/>
      <c r="T472" s="227"/>
      <c r="AT472" s="228" t="s">
        <v>222</v>
      </c>
      <c r="AU472" s="228" t="s">
        <v>233</v>
      </c>
      <c r="AV472" s="15" t="s">
        <v>218</v>
      </c>
      <c r="AW472" s="15" t="s">
        <v>36</v>
      </c>
      <c r="AX472" s="15" t="s">
        <v>85</v>
      </c>
      <c r="AY472" s="228" t="s">
        <v>211</v>
      </c>
    </row>
    <row r="473" spans="1:65" s="2" customFormat="1" ht="16.5" customHeight="1">
      <c r="A473" s="38"/>
      <c r="B473" s="39"/>
      <c r="C473" s="178" t="s">
        <v>490</v>
      </c>
      <c r="D473" s="178" t="s">
        <v>214</v>
      </c>
      <c r="E473" s="179" t="s">
        <v>491</v>
      </c>
      <c r="F473" s="180" t="s">
        <v>456</v>
      </c>
      <c r="G473" s="181" t="s">
        <v>397</v>
      </c>
      <c r="H473" s="182">
        <v>1</v>
      </c>
      <c r="I473" s="183"/>
      <c r="J473" s="184">
        <f>ROUND(I473*H473,2)</f>
        <v>0</v>
      </c>
      <c r="K473" s="180" t="s">
        <v>19</v>
      </c>
      <c r="L473" s="43"/>
      <c r="M473" s="185" t="s">
        <v>19</v>
      </c>
      <c r="N473" s="186" t="s">
        <v>48</v>
      </c>
      <c r="O473" s="68"/>
      <c r="P473" s="187">
        <f>O473*H473</f>
        <v>0</v>
      </c>
      <c r="Q473" s="187">
        <v>0</v>
      </c>
      <c r="R473" s="187">
        <f>Q473*H473</f>
        <v>0</v>
      </c>
      <c r="S473" s="187">
        <v>0</v>
      </c>
      <c r="T473" s="188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189" t="s">
        <v>218</v>
      </c>
      <c r="AT473" s="189" t="s">
        <v>214</v>
      </c>
      <c r="AU473" s="189" t="s">
        <v>233</v>
      </c>
      <c r="AY473" s="21" t="s">
        <v>211</v>
      </c>
      <c r="BE473" s="190">
        <f>IF(N473="základní",J473,0)</f>
        <v>0</v>
      </c>
      <c r="BF473" s="190">
        <f>IF(N473="snížená",J473,0)</f>
        <v>0</v>
      </c>
      <c r="BG473" s="190">
        <f>IF(N473="zákl. přenesená",J473,0)</f>
        <v>0</v>
      </c>
      <c r="BH473" s="190">
        <f>IF(N473="sníž. přenesená",J473,0)</f>
        <v>0</v>
      </c>
      <c r="BI473" s="190">
        <f>IF(N473="nulová",J473,0)</f>
        <v>0</v>
      </c>
      <c r="BJ473" s="21" t="s">
        <v>85</v>
      </c>
      <c r="BK473" s="190">
        <f>ROUND(I473*H473,2)</f>
        <v>0</v>
      </c>
      <c r="BL473" s="21" t="s">
        <v>218</v>
      </c>
      <c r="BM473" s="189" t="s">
        <v>492</v>
      </c>
    </row>
    <row r="474" spans="1:65" s="2" customFormat="1" ht="195">
      <c r="A474" s="38"/>
      <c r="B474" s="39"/>
      <c r="C474" s="40"/>
      <c r="D474" s="198" t="s">
        <v>465</v>
      </c>
      <c r="E474" s="40"/>
      <c r="F474" s="240" t="s">
        <v>466</v>
      </c>
      <c r="G474" s="40"/>
      <c r="H474" s="40"/>
      <c r="I474" s="193"/>
      <c r="J474" s="40"/>
      <c r="K474" s="40"/>
      <c r="L474" s="43"/>
      <c r="M474" s="194"/>
      <c r="N474" s="195"/>
      <c r="O474" s="68"/>
      <c r="P474" s="68"/>
      <c r="Q474" s="68"/>
      <c r="R474" s="68"/>
      <c r="S474" s="68"/>
      <c r="T474" s="69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21" t="s">
        <v>465</v>
      </c>
      <c r="AU474" s="21" t="s">
        <v>233</v>
      </c>
    </row>
    <row r="475" spans="1:65" s="13" customFormat="1">
      <c r="B475" s="196"/>
      <c r="C475" s="197"/>
      <c r="D475" s="198" t="s">
        <v>222</v>
      </c>
      <c r="E475" s="199" t="s">
        <v>19</v>
      </c>
      <c r="F475" s="200" t="s">
        <v>223</v>
      </c>
      <c r="G475" s="197"/>
      <c r="H475" s="199" t="s">
        <v>19</v>
      </c>
      <c r="I475" s="201"/>
      <c r="J475" s="197"/>
      <c r="K475" s="197"/>
      <c r="L475" s="202"/>
      <c r="M475" s="203"/>
      <c r="N475" s="204"/>
      <c r="O475" s="204"/>
      <c r="P475" s="204"/>
      <c r="Q475" s="204"/>
      <c r="R475" s="204"/>
      <c r="S475" s="204"/>
      <c r="T475" s="205"/>
      <c r="AT475" s="206" t="s">
        <v>222</v>
      </c>
      <c r="AU475" s="206" t="s">
        <v>233</v>
      </c>
      <c r="AV475" s="13" t="s">
        <v>85</v>
      </c>
      <c r="AW475" s="13" t="s">
        <v>36</v>
      </c>
      <c r="AX475" s="13" t="s">
        <v>77</v>
      </c>
      <c r="AY475" s="206" t="s">
        <v>211</v>
      </c>
    </row>
    <row r="476" spans="1:65" s="13" customFormat="1">
      <c r="B476" s="196"/>
      <c r="C476" s="197"/>
      <c r="D476" s="198" t="s">
        <v>222</v>
      </c>
      <c r="E476" s="199" t="s">
        <v>19</v>
      </c>
      <c r="F476" s="200" t="s">
        <v>391</v>
      </c>
      <c r="G476" s="197"/>
      <c r="H476" s="199" t="s">
        <v>19</v>
      </c>
      <c r="I476" s="201"/>
      <c r="J476" s="197"/>
      <c r="K476" s="197"/>
      <c r="L476" s="202"/>
      <c r="M476" s="203"/>
      <c r="N476" s="204"/>
      <c r="O476" s="204"/>
      <c r="P476" s="204"/>
      <c r="Q476" s="204"/>
      <c r="R476" s="204"/>
      <c r="S476" s="204"/>
      <c r="T476" s="205"/>
      <c r="AT476" s="206" t="s">
        <v>222</v>
      </c>
      <c r="AU476" s="206" t="s">
        <v>233</v>
      </c>
      <c r="AV476" s="13" t="s">
        <v>85</v>
      </c>
      <c r="AW476" s="13" t="s">
        <v>36</v>
      </c>
      <c r="AX476" s="13" t="s">
        <v>77</v>
      </c>
      <c r="AY476" s="206" t="s">
        <v>211</v>
      </c>
    </row>
    <row r="477" spans="1:65" s="13" customFormat="1">
      <c r="B477" s="196"/>
      <c r="C477" s="197"/>
      <c r="D477" s="198" t="s">
        <v>222</v>
      </c>
      <c r="E477" s="199" t="s">
        <v>19</v>
      </c>
      <c r="F477" s="200" t="s">
        <v>467</v>
      </c>
      <c r="G477" s="197"/>
      <c r="H477" s="199" t="s">
        <v>19</v>
      </c>
      <c r="I477" s="201"/>
      <c r="J477" s="197"/>
      <c r="K477" s="197"/>
      <c r="L477" s="202"/>
      <c r="M477" s="203"/>
      <c r="N477" s="204"/>
      <c r="O477" s="204"/>
      <c r="P477" s="204"/>
      <c r="Q477" s="204"/>
      <c r="R477" s="204"/>
      <c r="S477" s="204"/>
      <c r="T477" s="205"/>
      <c r="AT477" s="206" t="s">
        <v>222</v>
      </c>
      <c r="AU477" s="206" t="s">
        <v>233</v>
      </c>
      <c r="AV477" s="13" t="s">
        <v>85</v>
      </c>
      <c r="AW477" s="13" t="s">
        <v>36</v>
      </c>
      <c r="AX477" s="13" t="s">
        <v>77</v>
      </c>
      <c r="AY477" s="206" t="s">
        <v>211</v>
      </c>
    </row>
    <row r="478" spans="1:65" s="13" customFormat="1">
      <c r="B478" s="196"/>
      <c r="C478" s="197"/>
      <c r="D478" s="198" t="s">
        <v>222</v>
      </c>
      <c r="E478" s="199" t="s">
        <v>19</v>
      </c>
      <c r="F478" s="200" t="s">
        <v>468</v>
      </c>
      <c r="G478" s="197"/>
      <c r="H478" s="199" t="s">
        <v>19</v>
      </c>
      <c r="I478" s="201"/>
      <c r="J478" s="197"/>
      <c r="K478" s="197"/>
      <c r="L478" s="202"/>
      <c r="M478" s="203"/>
      <c r="N478" s="204"/>
      <c r="O478" s="204"/>
      <c r="P478" s="204"/>
      <c r="Q478" s="204"/>
      <c r="R478" s="204"/>
      <c r="S478" s="204"/>
      <c r="T478" s="205"/>
      <c r="AT478" s="206" t="s">
        <v>222</v>
      </c>
      <c r="AU478" s="206" t="s">
        <v>233</v>
      </c>
      <c r="AV478" s="13" t="s">
        <v>85</v>
      </c>
      <c r="AW478" s="13" t="s">
        <v>36</v>
      </c>
      <c r="AX478" s="13" t="s">
        <v>77</v>
      </c>
      <c r="AY478" s="206" t="s">
        <v>211</v>
      </c>
    </row>
    <row r="479" spans="1:65" s="14" customFormat="1">
      <c r="B479" s="207"/>
      <c r="C479" s="208"/>
      <c r="D479" s="198" t="s">
        <v>222</v>
      </c>
      <c r="E479" s="209" t="s">
        <v>19</v>
      </c>
      <c r="F479" s="210" t="s">
        <v>469</v>
      </c>
      <c r="G479" s="208"/>
      <c r="H479" s="211">
        <v>1</v>
      </c>
      <c r="I479" s="212"/>
      <c r="J479" s="208"/>
      <c r="K479" s="208"/>
      <c r="L479" s="213"/>
      <c r="M479" s="214"/>
      <c r="N479" s="215"/>
      <c r="O479" s="215"/>
      <c r="P479" s="215"/>
      <c r="Q479" s="215"/>
      <c r="R479" s="215"/>
      <c r="S479" s="215"/>
      <c r="T479" s="216"/>
      <c r="AT479" s="217" t="s">
        <v>222</v>
      </c>
      <c r="AU479" s="217" t="s">
        <v>233</v>
      </c>
      <c r="AV479" s="14" t="s">
        <v>87</v>
      </c>
      <c r="AW479" s="14" t="s">
        <v>36</v>
      </c>
      <c r="AX479" s="14" t="s">
        <v>77</v>
      </c>
      <c r="AY479" s="217" t="s">
        <v>211</v>
      </c>
    </row>
    <row r="480" spans="1:65" s="15" customFormat="1">
      <c r="B480" s="218"/>
      <c r="C480" s="219"/>
      <c r="D480" s="198" t="s">
        <v>222</v>
      </c>
      <c r="E480" s="220" t="s">
        <v>19</v>
      </c>
      <c r="F480" s="221" t="s">
        <v>227</v>
      </c>
      <c r="G480" s="219"/>
      <c r="H480" s="222">
        <v>1</v>
      </c>
      <c r="I480" s="223"/>
      <c r="J480" s="219"/>
      <c r="K480" s="219"/>
      <c r="L480" s="224"/>
      <c r="M480" s="225"/>
      <c r="N480" s="226"/>
      <c r="O480" s="226"/>
      <c r="P480" s="226"/>
      <c r="Q480" s="226"/>
      <c r="R480" s="226"/>
      <c r="S480" s="226"/>
      <c r="T480" s="227"/>
      <c r="AT480" s="228" t="s">
        <v>222</v>
      </c>
      <c r="AU480" s="228" t="s">
        <v>233</v>
      </c>
      <c r="AV480" s="15" t="s">
        <v>218</v>
      </c>
      <c r="AW480" s="15" t="s">
        <v>36</v>
      </c>
      <c r="AX480" s="15" t="s">
        <v>85</v>
      </c>
      <c r="AY480" s="228" t="s">
        <v>211</v>
      </c>
    </row>
    <row r="481" spans="1:65" s="12" customFormat="1" ht="20.85" customHeight="1">
      <c r="B481" s="162"/>
      <c r="C481" s="163"/>
      <c r="D481" s="164" t="s">
        <v>76</v>
      </c>
      <c r="E481" s="176" t="s">
        <v>493</v>
      </c>
      <c r="F481" s="176" t="s">
        <v>494</v>
      </c>
      <c r="G481" s="163"/>
      <c r="H481" s="163"/>
      <c r="I481" s="166"/>
      <c r="J481" s="177">
        <f>BK481</f>
        <v>0</v>
      </c>
      <c r="K481" s="163"/>
      <c r="L481" s="168"/>
      <c r="M481" s="169"/>
      <c r="N481" s="170"/>
      <c r="O481" s="170"/>
      <c r="P481" s="171">
        <f>SUM(P482:P544)</f>
        <v>0</v>
      </c>
      <c r="Q481" s="170"/>
      <c r="R481" s="171">
        <f>SUM(R482:R544)</f>
        <v>0</v>
      </c>
      <c r="S481" s="170"/>
      <c r="T481" s="172">
        <f>SUM(T482:T544)</f>
        <v>0</v>
      </c>
      <c r="AR481" s="173" t="s">
        <v>85</v>
      </c>
      <c r="AT481" s="174" t="s">
        <v>76</v>
      </c>
      <c r="AU481" s="174" t="s">
        <v>87</v>
      </c>
      <c r="AY481" s="173" t="s">
        <v>211</v>
      </c>
      <c r="BK481" s="175">
        <f>SUM(BK482:BK544)</f>
        <v>0</v>
      </c>
    </row>
    <row r="482" spans="1:65" s="2" customFormat="1" ht="16.5" customHeight="1">
      <c r="A482" s="38"/>
      <c r="B482" s="39"/>
      <c r="C482" s="178" t="s">
        <v>495</v>
      </c>
      <c r="D482" s="178" t="s">
        <v>214</v>
      </c>
      <c r="E482" s="179" t="s">
        <v>496</v>
      </c>
      <c r="F482" s="180" t="s">
        <v>497</v>
      </c>
      <c r="G482" s="181" t="s">
        <v>397</v>
      </c>
      <c r="H482" s="182">
        <v>2</v>
      </c>
      <c r="I482" s="183"/>
      <c r="J482" s="184">
        <f>ROUND(I482*H482,2)</f>
        <v>0</v>
      </c>
      <c r="K482" s="180" t="s">
        <v>19</v>
      </c>
      <c r="L482" s="43"/>
      <c r="M482" s="185" t="s">
        <v>19</v>
      </c>
      <c r="N482" s="186" t="s">
        <v>48</v>
      </c>
      <c r="O482" s="68"/>
      <c r="P482" s="187">
        <f>O482*H482</f>
        <v>0</v>
      </c>
      <c r="Q482" s="187">
        <v>0</v>
      </c>
      <c r="R482" s="187">
        <f>Q482*H482</f>
        <v>0</v>
      </c>
      <c r="S482" s="187">
        <v>0</v>
      </c>
      <c r="T482" s="188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189" t="s">
        <v>218</v>
      </c>
      <c r="AT482" s="189" t="s">
        <v>214</v>
      </c>
      <c r="AU482" s="189" t="s">
        <v>233</v>
      </c>
      <c r="AY482" s="21" t="s">
        <v>211</v>
      </c>
      <c r="BE482" s="190">
        <f>IF(N482="základní",J482,0)</f>
        <v>0</v>
      </c>
      <c r="BF482" s="190">
        <f>IF(N482="snížená",J482,0)</f>
        <v>0</v>
      </c>
      <c r="BG482" s="190">
        <f>IF(N482="zákl. přenesená",J482,0)</f>
        <v>0</v>
      </c>
      <c r="BH482" s="190">
        <f>IF(N482="sníž. přenesená",J482,0)</f>
        <v>0</v>
      </c>
      <c r="BI482" s="190">
        <f>IF(N482="nulová",J482,0)</f>
        <v>0</v>
      </c>
      <c r="BJ482" s="21" t="s">
        <v>85</v>
      </c>
      <c r="BK482" s="190">
        <f>ROUND(I482*H482,2)</f>
        <v>0</v>
      </c>
      <c r="BL482" s="21" t="s">
        <v>218</v>
      </c>
      <c r="BM482" s="189" t="s">
        <v>498</v>
      </c>
    </row>
    <row r="483" spans="1:65" s="13" customFormat="1">
      <c r="B483" s="196"/>
      <c r="C483" s="197"/>
      <c r="D483" s="198" t="s">
        <v>222</v>
      </c>
      <c r="E483" s="199" t="s">
        <v>19</v>
      </c>
      <c r="F483" s="200" t="s">
        <v>223</v>
      </c>
      <c r="G483" s="197"/>
      <c r="H483" s="199" t="s">
        <v>19</v>
      </c>
      <c r="I483" s="201"/>
      <c r="J483" s="197"/>
      <c r="K483" s="197"/>
      <c r="L483" s="202"/>
      <c r="M483" s="203"/>
      <c r="N483" s="204"/>
      <c r="O483" s="204"/>
      <c r="P483" s="204"/>
      <c r="Q483" s="204"/>
      <c r="R483" s="204"/>
      <c r="S483" s="204"/>
      <c r="T483" s="205"/>
      <c r="AT483" s="206" t="s">
        <v>222</v>
      </c>
      <c r="AU483" s="206" t="s">
        <v>233</v>
      </c>
      <c r="AV483" s="13" t="s">
        <v>85</v>
      </c>
      <c r="AW483" s="13" t="s">
        <v>36</v>
      </c>
      <c r="AX483" s="13" t="s">
        <v>77</v>
      </c>
      <c r="AY483" s="206" t="s">
        <v>211</v>
      </c>
    </row>
    <row r="484" spans="1:65" s="13" customFormat="1">
      <c r="B484" s="196"/>
      <c r="C484" s="197"/>
      <c r="D484" s="198" t="s">
        <v>222</v>
      </c>
      <c r="E484" s="199" t="s">
        <v>19</v>
      </c>
      <c r="F484" s="200" t="s">
        <v>391</v>
      </c>
      <c r="G484" s="197"/>
      <c r="H484" s="199" t="s">
        <v>19</v>
      </c>
      <c r="I484" s="201"/>
      <c r="J484" s="197"/>
      <c r="K484" s="197"/>
      <c r="L484" s="202"/>
      <c r="M484" s="203"/>
      <c r="N484" s="204"/>
      <c r="O484" s="204"/>
      <c r="P484" s="204"/>
      <c r="Q484" s="204"/>
      <c r="R484" s="204"/>
      <c r="S484" s="204"/>
      <c r="T484" s="205"/>
      <c r="AT484" s="206" t="s">
        <v>222</v>
      </c>
      <c r="AU484" s="206" t="s">
        <v>233</v>
      </c>
      <c r="AV484" s="13" t="s">
        <v>85</v>
      </c>
      <c r="AW484" s="13" t="s">
        <v>36</v>
      </c>
      <c r="AX484" s="13" t="s">
        <v>77</v>
      </c>
      <c r="AY484" s="206" t="s">
        <v>211</v>
      </c>
    </row>
    <row r="485" spans="1:65" s="13" customFormat="1">
      <c r="B485" s="196"/>
      <c r="C485" s="197"/>
      <c r="D485" s="198" t="s">
        <v>222</v>
      </c>
      <c r="E485" s="199" t="s">
        <v>19</v>
      </c>
      <c r="F485" s="200" t="s">
        <v>499</v>
      </c>
      <c r="G485" s="197"/>
      <c r="H485" s="199" t="s">
        <v>19</v>
      </c>
      <c r="I485" s="201"/>
      <c r="J485" s="197"/>
      <c r="K485" s="197"/>
      <c r="L485" s="202"/>
      <c r="M485" s="203"/>
      <c r="N485" s="204"/>
      <c r="O485" s="204"/>
      <c r="P485" s="204"/>
      <c r="Q485" s="204"/>
      <c r="R485" s="204"/>
      <c r="S485" s="204"/>
      <c r="T485" s="205"/>
      <c r="AT485" s="206" t="s">
        <v>222</v>
      </c>
      <c r="AU485" s="206" t="s">
        <v>233</v>
      </c>
      <c r="AV485" s="13" t="s">
        <v>85</v>
      </c>
      <c r="AW485" s="13" t="s">
        <v>36</v>
      </c>
      <c r="AX485" s="13" t="s">
        <v>77</v>
      </c>
      <c r="AY485" s="206" t="s">
        <v>211</v>
      </c>
    </row>
    <row r="486" spans="1:65" s="13" customFormat="1">
      <c r="B486" s="196"/>
      <c r="C486" s="197"/>
      <c r="D486" s="198" t="s">
        <v>222</v>
      </c>
      <c r="E486" s="199" t="s">
        <v>19</v>
      </c>
      <c r="F486" s="200" t="s">
        <v>309</v>
      </c>
      <c r="G486" s="197"/>
      <c r="H486" s="199" t="s">
        <v>19</v>
      </c>
      <c r="I486" s="201"/>
      <c r="J486" s="197"/>
      <c r="K486" s="197"/>
      <c r="L486" s="202"/>
      <c r="M486" s="203"/>
      <c r="N486" s="204"/>
      <c r="O486" s="204"/>
      <c r="P486" s="204"/>
      <c r="Q486" s="204"/>
      <c r="R486" s="204"/>
      <c r="S486" s="204"/>
      <c r="T486" s="205"/>
      <c r="AT486" s="206" t="s">
        <v>222</v>
      </c>
      <c r="AU486" s="206" t="s">
        <v>233</v>
      </c>
      <c r="AV486" s="13" t="s">
        <v>85</v>
      </c>
      <c r="AW486" s="13" t="s">
        <v>36</v>
      </c>
      <c r="AX486" s="13" t="s">
        <v>77</v>
      </c>
      <c r="AY486" s="206" t="s">
        <v>211</v>
      </c>
    </row>
    <row r="487" spans="1:65" s="14" customFormat="1">
      <c r="B487" s="207"/>
      <c r="C487" s="208"/>
      <c r="D487" s="198" t="s">
        <v>222</v>
      </c>
      <c r="E487" s="209" t="s">
        <v>19</v>
      </c>
      <c r="F487" s="210" t="s">
        <v>500</v>
      </c>
      <c r="G487" s="208"/>
      <c r="H487" s="211">
        <v>2</v>
      </c>
      <c r="I487" s="212"/>
      <c r="J487" s="208"/>
      <c r="K487" s="208"/>
      <c r="L487" s="213"/>
      <c r="M487" s="214"/>
      <c r="N487" s="215"/>
      <c r="O487" s="215"/>
      <c r="P487" s="215"/>
      <c r="Q487" s="215"/>
      <c r="R487" s="215"/>
      <c r="S487" s="215"/>
      <c r="T487" s="216"/>
      <c r="AT487" s="217" t="s">
        <v>222</v>
      </c>
      <c r="AU487" s="217" t="s">
        <v>233</v>
      </c>
      <c r="AV487" s="14" t="s">
        <v>87</v>
      </c>
      <c r="AW487" s="14" t="s">
        <v>36</v>
      </c>
      <c r="AX487" s="14" t="s">
        <v>77</v>
      </c>
      <c r="AY487" s="217" t="s">
        <v>211</v>
      </c>
    </row>
    <row r="488" spans="1:65" s="15" customFormat="1">
      <c r="B488" s="218"/>
      <c r="C488" s="219"/>
      <c r="D488" s="198" t="s">
        <v>222</v>
      </c>
      <c r="E488" s="220" t="s">
        <v>19</v>
      </c>
      <c r="F488" s="221" t="s">
        <v>227</v>
      </c>
      <c r="G488" s="219"/>
      <c r="H488" s="222">
        <v>2</v>
      </c>
      <c r="I488" s="223"/>
      <c r="J488" s="219"/>
      <c r="K488" s="219"/>
      <c r="L488" s="224"/>
      <c r="M488" s="225"/>
      <c r="N488" s="226"/>
      <c r="O488" s="226"/>
      <c r="P488" s="226"/>
      <c r="Q488" s="226"/>
      <c r="R488" s="226"/>
      <c r="S488" s="226"/>
      <c r="T488" s="227"/>
      <c r="AT488" s="228" t="s">
        <v>222</v>
      </c>
      <c r="AU488" s="228" t="s">
        <v>233</v>
      </c>
      <c r="AV488" s="15" t="s">
        <v>218</v>
      </c>
      <c r="AW488" s="15" t="s">
        <v>36</v>
      </c>
      <c r="AX488" s="15" t="s">
        <v>85</v>
      </c>
      <c r="AY488" s="228" t="s">
        <v>211</v>
      </c>
    </row>
    <row r="489" spans="1:65" s="2" customFormat="1" ht="16.5" customHeight="1">
      <c r="A489" s="38"/>
      <c r="B489" s="39"/>
      <c r="C489" s="178" t="s">
        <v>501</v>
      </c>
      <c r="D489" s="178" t="s">
        <v>214</v>
      </c>
      <c r="E489" s="179" t="s">
        <v>502</v>
      </c>
      <c r="F489" s="180" t="s">
        <v>503</v>
      </c>
      <c r="G489" s="181" t="s">
        <v>397</v>
      </c>
      <c r="H489" s="182">
        <v>1</v>
      </c>
      <c r="I489" s="183"/>
      <c r="J489" s="184">
        <f>ROUND(I489*H489,2)</f>
        <v>0</v>
      </c>
      <c r="K489" s="180" t="s">
        <v>19</v>
      </c>
      <c r="L489" s="43"/>
      <c r="M489" s="185" t="s">
        <v>19</v>
      </c>
      <c r="N489" s="186" t="s">
        <v>48</v>
      </c>
      <c r="O489" s="68"/>
      <c r="P489" s="187">
        <f>O489*H489</f>
        <v>0</v>
      </c>
      <c r="Q489" s="187">
        <v>0</v>
      </c>
      <c r="R489" s="187">
        <f>Q489*H489</f>
        <v>0</v>
      </c>
      <c r="S489" s="187">
        <v>0</v>
      </c>
      <c r="T489" s="188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189" t="s">
        <v>218</v>
      </c>
      <c r="AT489" s="189" t="s">
        <v>214</v>
      </c>
      <c r="AU489" s="189" t="s">
        <v>233</v>
      </c>
      <c r="AY489" s="21" t="s">
        <v>211</v>
      </c>
      <c r="BE489" s="190">
        <f>IF(N489="základní",J489,0)</f>
        <v>0</v>
      </c>
      <c r="BF489" s="190">
        <f>IF(N489="snížená",J489,0)</f>
        <v>0</v>
      </c>
      <c r="BG489" s="190">
        <f>IF(N489="zákl. přenesená",J489,0)</f>
        <v>0</v>
      </c>
      <c r="BH489" s="190">
        <f>IF(N489="sníž. přenesená",J489,0)</f>
        <v>0</v>
      </c>
      <c r="BI489" s="190">
        <f>IF(N489="nulová",J489,0)</f>
        <v>0</v>
      </c>
      <c r="BJ489" s="21" t="s">
        <v>85</v>
      </c>
      <c r="BK489" s="190">
        <f>ROUND(I489*H489,2)</f>
        <v>0</v>
      </c>
      <c r="BL489" s="21" t="s">
        <v>218</v>
      </c>
      <c r="BM489" s="189" t="s">
        <v>504</v>
      </c>
    </row>
    <row r="490" spans="1:65" s="13" customFormat="1">
      <c r="B490" s="196"/>
      <c r="C490" s="197"/>
      <c r="D490" s="198" t="s">
        <v>222</v>
      </c>
      <c r="E490" s="199" t="s">
        <v>19</v>
      </c>
      <c r="F490" s="200" t="s">
        <v>223</v>
      </c>
      <c r="G490" s="197"/>
      <c r="H490" s="199" t="s">
        <v>19</v>
      </c>
      <c r="I490" s="201"/>
      <c r="J490" s="197"/>
      <c r="K490" s="197"/>
      <c r="L490" s="202"/>
      <c r="M490" s="203"/>
      <c r="N490" s="204"/>
      <c r="O490" s="204"/>
      <c r="P490" s="204"/>
      <c r="Q490" s="204"/>
      <c r="R490" s="204"/>
      <c r="S490" s="204"/>
      <c r="T490" s="205"/>
      <c r="AT490" s="206" t="s">
        <v>222</v>
      </c>
      <c r="AU490" s="206" t="s">
        <v>233</v>
      </c>
      <c r="AV490" s="13" t="s">
        <v>85</v>
      </c>
      <c r="AW490" s="13" t="s">
        <v>36</v>
      </c>
      <c r="AX490" s="13" t="s">
        <v>77</v>
      </c>
      <c r="AY490" s="206" t="s">
        <v>211</v>
      </c>
    </row>
    <row r="491" spans="1:65" s="13" customFormat="1">
      <c r="B491" s="196"/>
      <c r="C491" s="197"/>
      <c r="D491" s="198" t="s">
        <v>222</v>
      </c>
      <c r="E491" s="199" t="s">
        <v>19</v>
      </c>
      <c r="F491" s="200" t="s">
        <v>391</v>
      </c>
      <c r="G491" s="197"/>
      <c r="H491" s="199" t="s">
        <v>19</v>
      </c>
      <c r="I491" s="201"/>
      <c r="J491" s="197"/>
      <c r="K491" s="197"/>
      <c r="L491" s="202"/>
      <c r="M491" s="203"/>
      <c r="N491" s="204"/>
      <c r="O491" s="204"/>
      <c r="P491" s="204"/>
      <c r="Q491" s="204"/>
      <c r="R491" s="204"/>
      <c r="S491" s="204"/>
      <c r="T491" s="205"/>
      <c r="AT491" s="206" t="s">
        <v>222</v>
      </c>
      <c r="AU491" s="206" t="s">
        <v>233</v>
      </c>
      <c r="AV491" s="13" t="s">
        <v>85</v>
      </c>
      <c r="AW491" s="13" t="s">
        <v>36</v>
      </c>
      <c r="AX491" s="13" t="s">
        <v>77</v>
      </c>
      <c r="AY491" s="206" t="s">
        <v>211</v>
      </c>
    </row>
    <row r="492" spans="1:65" s="13" customFormat="1">
      <c r="B492" s="196"/>
      <c r="C492" s="197"/>
      <c r="D492" s="198" t="s">
        <v>222</v>
      </c>
      <c r="E492" s="199" t="s">
        <v>19</v>
      </c>
      <c r="F492" s="200" t="s">
        <v>499</v>
      </c>
      <c r="G492" s="197"/>
      <c r="H492" s="199" t="s">
        <v>19</v>
      </c>
      <c r="I492" s="201"/>
      <c r="J492" s="197"/>
      <c r="K492" s="197"/>
      <c r="L492" s="202"/>
      <c r="M492" s="203"/>
      <c r="N492" s="204"/>
      <c r="O492" s="204"/>
      <c r="P492" s="204"/>
      <c r="Q492" s="204"/>
      <c r="R492" s="204"/>
      <c r="S492" s="204"/>
      <c r="T492" s="205"/>
      <c r="AT492" s="206" t="s">
        <v>222</v>
      </c>
      <c r="AU492" s="206" t="s">
        <v>233</v>
      </c>
      <c r="AV492" s="13" t="s">
        <v>85</v>
      </c>
      <c r="AW492" s="13" t="s">
        <v>36</v>
      </c>
      <c r="AX492" s="13" t="s">
        <v>77</v>
      </c>
      <c r="AY492" s="206" t="s">
        <v>211</v>
      </c>
    </row>
    <row r="493" spans="1:65" s="13" customFormat="1">
      <c r="B493" s="196"/>
      <c r="C493" s="197"/>
      <c r="D493" s="198" t="s">
        <v>222</v>
      </c>
      <c r="E493" s="199" t="s">
        <v>19</v>
      </c>
      <c r="F493" s="200" t="s">
        <v>309</v>
      </c>
      <c r="G493" s="197"/>
      <c r="H493" s="199" t="s">
        <v>19</v>
      </c>
      <c r="I493" s="201"/>
      <c r="J493" s="197"/>
      <c r="K493" s="197"/>
      <c r="L493" s="202"/>
      <c r="M493" s="203"/>
      <c r="N493" s="204"/>
      <c r="O493" s="204"/>
      <c r="P493" s="204"/>
      <c r="Q493" s="204"/>
      <c r="R493" s="204"/>
      <c r="S493" s="204"/>
      <c r="T493" s="205"/>
      <c r="AT493" s="206" t="s">
        <v>222</v>
      </c>
      <c r="AU493" s="206" t="s">
        <v>233</v>
      </c>
      <c r="AV493" s="13" t="s">
        <v>85</v>
      </c>
      <c r="AW493" s="13" t="s">
        <v>36</v>
      </c>
      <c r="AX493" s="13" t="s">
        <v>77</v>
      </c>
      <c r="AY493" s="206" t="s">
        <v>211</v>
      </c>
    </row>
    <row r="494" spans="1:65" s="14" customFormat="1">
      <c r="B494" s="207"/>
      <c r="C494" s="208"/>
      <c r="D494" s="198" t="s">
        <v>222</v>
      </c>
      <c r="E494" s="209" t="s">
        <v>19</v>
      </c>
      <c r="F494" s="210" t="s">
        <v>505</v>
      </c>
      <c r="G494" s="208"/>
      <c r="H494" s="211">
        <v>1</v>
      </c>
      <c r="I494" s="212"/>
      <c r="J494" s="208"/>
      <c r="K494" s="208"/>
      <c r="L494" s="213"/>
      <c r="M494" s="214"/>
      <c r="N494" s="215"/>
      <c r="O494" s="215"/>
      <c r="P494" s="215"/>
      <c r="Q494" s="215"/>
      <c r="R494" s="215"/>
      <c r="S494" s="215"/>
      <c r="T494" s="216"/>
      <c r="AT494" s="217" t="s">
        <v>222</v>
      </c>
      <c r="AU494" s="217" t="s">
        <v>233</v>
      </c>
      <c r="AV494" s="14" t="s">
        <v>87</v>
      </c>
      <c r="AW494" s="14" t="s">
        <v>36</v>
      </c>
      <c r="AX494" s="14" t="s">
        <v>77</v>
      </c>
      <c r="AY494" s="217" t="s">
        <v>211</v>
      </c>
    </row>
    <row r="495" spans="1:65" s="15" customFormat="1">
      <c r="B495" s="218"/>
      <c r="C495" s="219"/>
      <c r="D495" s="198" t="s">
        <v>222</v>
      </c>
      <c r="E495" s="220" t="s">
        <v>19</v>
      </c>
      <c r="F495" s="221" t="s">
        <v>227</v>
      </c>
      <c r="G495" s="219"/>
      <c r="H495" s="222">
        <v>1</v>
      </c>
      <c r="I495" s="223"/>
      <c r="J495" s="219"/>
      <c r="K495" s="219"/>
      <c r="L495" s="224"/>
      <c r="M495" s="225"/>
      <c r="N495" s="226"/>
      <c r="O495" s="226"/>
      <c r="P495" s="226"/>
      <c r="Q495" s="226"/>
      <c r="R495" s="226"/>
      <c r="S495" s="226"/>
      <c r="T495" s="227"/>
      <c r="AT495" s="228" t="s">
        <v>222</v>
      </c>
      <c r="AU495" s="228" t="s">
        <v>233</v>
      </c>
      <c r="AV495" s="15" t="s">
        <v>218</v>
      </c>
      <c r="AW495" s="15" t="s">
        <v>36</v>
      </c>
      <c r="AX495" s="15" t="s">
        <v>85</v>
      </c>
      <c r="AY495" s="228" t="s">
        <v>211</v>
      </c>
    </row>
    <row r="496" spans="1:65" s="2" customFormat="1" ht="16.5" customHeight="1">
      <c r="A496" s="38"/>
      <c r="B496" s="39"/>
      <c r="C496" s="178" t="s">
        <v>506</v>
      </c>
      <c r="D496" s="178" t="s">
        <v>214</v>
      </c>
      <c r="E496" s="179" t="s">
        <v>507</v>
      </c>
      <c r="F496" s="180" t="s">
        <v>508</v>
      </c>
      <c r="G496" s="181" t="s">
        <v>397</v>
      </c>
      <c r="H496" s="182">
        <v>1</v>
      </c>
      <c r="I496" s="183"/>
      <c r="J496" s="184">
        <f>ROUND(I496*H496,2)</f>
        <v>0</v>
      </c>
      <c r="K496" s="180" t="s">
        <v>19</v>
      </c>
      <c r="L496" s="43"/>
      <c r="M496" s="185" t="s">
        <v>19</v>
      </c>
      <c r="N496" s="186" t="s">
        <v>48</v>
      </c>
      <c r="O496" s="68"/>
      <c r="P496" s="187">
        <f>O496*H496</f>
        <v>0</v>
      </c>
      <c r="Q496" s="187">
        <v>0</v>
      </c>
      <c r="R496" s="187">
        <f>Q496*H496</f>
        <v>0</v>
      </c>
      <c r="S496" s="187">
        <v>0</v>
      </c>
      <c r="T496" s="188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189" t="s">
        <v>218</v>
      </c>
      <c r="AT496" s="189" t="s">
        <v>214</v>
      </c>
      <c r="AU496" s="189" t="s">
        <v>233</v>
      </c>
      <c r="AY496" s="21" t="s">
        <v>211</v>
      </c>
      <c r="BE496" s="190">
        <f>IF(N496="základní",J496,0)</f>
        <v>0</v>
      </c>
      <c r="BF496" s="190">
        <f>IF(N496="snížená",J496,0)</f>
        <v>0</v>
      </c>
      <c r="BG496" s="190">
        <f>IF(N496="zákl. přenesená",J496,0)</f>
        <v>0</v>
      </c>
      <c r="BH496" s="190">
        <f>IF(N496="sníž. přenesená",J496,0)</f>
        <v>0</v>
      </c>
      <c r="BI496" s="190">
        <f>IF(N496="nulová",J496,0)</f>
        <v>0</v>
      </c>
      <c r="BJ496" s="21" t="s">
        <v>85</v>
      </c>
      <c r="BK496" s="190">
        <f>ROUND(I496*H496,2)</f>
        <v>0</v>
      </c>
      <c r="BL496" s="21" t="s">
        <v>218</v>
      </c>
      <c r="BM496" s="189" t="s">
        <v>509</v>
      </c>
    </row>
    <row r="497" spans="1:65" s="13" customFormat="1">
      <c r="B497" s="196"/>
      <c r="C497" s="197"/>
      <c r="D497" s="198" t="s">
        <v>222</v>
      </c>
      <c r="E497" s="199" t="s">
        <v>19</v>
      </c>
      <c r="F497" s="200" t="s">
        <v>223</v>
      </c>
      <c r="G497" s="197"/>
      <c r="H497" s="199" t="s">
        <v>19</v>
      </c>
      <c r="I497" s="201"/>
      <c r="J497" s="197"/>
      <c r="K497" s="197"/>
      <c r="L497" s="202"/>
      <c r="M497" s="203"/>
      <c r="N497" s="204"/>
      <c r="O497" s="204"/>
      <c r="P497" s="204"/>
      <c r="Q497" s="204"/>
      <c r="R497" s="204"/>
      <c r="S497" s="204"/>
      <c r="T497" s="205"/>
      <c r="AT497" s="206" t="s">
        <v>222</v>
      </c>
      <c r="AU497" s="206" t="s">
        <v>233</v>
      </c>
      <c r="AV497" s="13" t="s">
        <v>85</v>
      </c>
      <c r="AW497" s="13" t="s">
        <v>36</v>
      </c>
      <c r="AX497" s="13" t="s">
        <v>77</v>
      </c>
      <c r="AY497" s="206" t="s">
        <v>211</v>
      </c>
    </row>
    <row r="498" spans="1:65" s="13" customFormat="1">
      <c r="B498" s="196"/>
      <c r="C498" s="197"/>
      <c r="D498" s="198" t="s">
        <v>222</v>
      </c>
      <c r="E498" s="199" t="s">
        <v>19</v>
      </c>
      <c r="F498" s="200" t="s">
        <v>391</v>
      </c>
      <c r="G498" s="197"/>
      <c r="H498" s="199" t="s">
        <v>19</v>
      </c>
      <c r="I498" s="201"/>
      <c r="J498" s="197"/>
      <c r="K498" s="197"/>
      <c r="L498" s="202"/>
      <c r="M498" s="203"/>
      <c r="N498" s="204"/>
      <c r="O498" s="204"/>
      <c r="P498" s="204"/>
      <c r="Q498" s="204"/>
      <c r="R498" s="204"/>
      <c r="S498" s="204"/>
      <c r="T498" s="205"/>
      <c r="AT498" s="206" t="s">
        <v>222</v>
      </c>
      <c r="AU498" s="206" t="s">
        <v>233</v>
      </c>
      <c r="AV498" s="13" t="s">
        <v>85</v>
      </c>
      <c r="AW498" s="13" t="s">
        <v>36</v>
      </c>
      <c r="AX498" s="13" t="s">
        <v>77</v>
      </c>
      <c r="AY498" s="206" t="s">
        <v>211</v>
      </c>
    </row>
    <row r="499" spans="1:65" s="13" customFormat="1">
      <c r="B499" s="196"/>
      <c r="C499" s="197"/>
      <c r="D499" s="198" t="s">
        <v>222</v>
      </c>
      <c r="E499" s="199" t="s">
        <v>19</v>
      </c>
      <c r="F499" s="200" t="s">
        <v>499</v>
      </c>
      <c r="G499" s="197"/>
      <c r="H499" s="199" t="s">
        <v>19</v>
      </c>
      <c r="I499" s="201"/>
      <c r="J499" s="197"/>
      <c r="K499" s="197"/>
      <c r="L499" s="202"/>
      <c r="M499" s="203"/>
      <c r="N499" s="204"/>
      <c r="O499" s="204"/>
      <c r="P499" s="204"/>
      <c r="Q499" s="204"/>
      <c r="R499" s="204"/>
      <c r="S499" s="204"/>
      <c r="T499" s="205"/>
      <c r="AT499" s="206" t="s">
        <v>222</v>
      </c>
      <c r="AU499" s="206" t="s">
        <v>233</v>
      </c>
      <c r="AV499" s="13" t="s">
        <v>85</v>
      </c>
      <c r="AW499" s="13" t="s">
        <v>36</v>
      </c>
      <c r="AX499" s="13" t="s">
        <v>77</v>
      </c>
      <c r="AY499" s="206" t="s">
        <v>211</v>
      </c>
    </row>
    <row r="500" spans="1:65" s="13" customFormat="1">
      <c r="B500" s="196"/>
      <c r="C500" s="197"/>
      <c r="D500" s="198" t="s">
        <v>222</v>
      </c>
      <c r="E500" s="199" t="s">
        <v>19</v>
      </c>
      <c r="F500" s="200" t="s">
        <v>309</v>
      </c>
      <c r="G500" s="197"/>
      <c r="H500" s="199" t="s">
        <v>19</v>
      </c>
      <c r="I500" s="201"/>
      <c r="J500" s="197"/>
      <c r="K500" s="197"/>
      <c r="L500" s="202"/>
      <c r="M500" s="203"/>
      <c r="N500" s="204"/>
      <c r="O500" s="204"/>
      <c r="P500" s="204"/>
      <c r="Q500" s="204"/>
      <c r="R500" s="204"/>
      <c r="S500" s="204"/>
      <c r="T500" s="205"/>
      <c r="AT500" s="206" t="s">
        <v>222</v>
      </c>
      <c r="AU500" s="206" t="s">
        <v>233</v>
      </c>
      <c r="AV500" s="13" t="s">
        <v>85</v>
      </c>
      <c r="AW500" s="13" t="s">
        <v>36</v>
      </c>
      <c r="AX500" s="13" t="s">
        <v>77</v>
      </c>
      <c r="AY500" s="206" t="s">
        <v>211</v>
      </c>
    </row>
    <row r="501" spans="1:65" s="14" customFormat="1">
      <c r="B501" s="207"/>
      <c r="C501" s="208"/>
      <c r="D501" s="198" t="s">
        <v>222</v>
      </c>
      <c r="E501" s="209" t="s">
        <v>19</v>
      </c>
      <c r="F501" s="210" t="s">
        <v>505</v>
      </c>
      <c r="G501" s="208"/>
      <c r="H501" s="211">
        <v>1</v>
      </c>
      <c r="I501" s="212"/>
      <c r="J501" s="208"/>
      <c r="K501" s="208"/>
      <c r="L501" s="213"/>
      <c r="M501" s="214"/>
      <c r="N501" s="215"/>
      <c r="O501" s="215"/>
      <c r="P501" s="215"/>
      <c r="Q501" s="215"/>
      <c r="R501" s="215"/>
      <c r="S501" s="215"/>
      <c r="T501" s="216"/>
      <c r="AT501" s="217" t="s">
        <v>222</v>
      </c>
      <c r="AU501" s="217" t="s">
        <v>233</v>
      </c>
      <c r="AV501" s="14" t="s">
        <v>87</v>
      </c>
      <c r="AW501" s="14" t="s">
        <v>36</v>
      </c>
      <c r="AX501" s="14" t="s">
        <v>77</v>
      </c>
      <c r="AY501" s="217" t="s">
        <v>211</v>
      </c>
    </row>
    <row r="502" spans="1:65" s="15" customFormat="1">
      <c r="B502" s="218"/>
      <c r="C502" s="219"/>
      <c r="D502" s="198" t="s">
        <v>222</v>
      </c>
      <c r="E502" s="220" t="s">
        <v>19</v>
      </c>
      <c r="F502" s="221" t="s">
        <v>227</v>
      </c>
      <c r="G502" s="219"/>
      <c r="H502" s="222">
        <v>1</v>
      </c>
      <c r="I502" s="223"/>
      <c r="J502" s="219"/>
      <c r="K502" s="219"/>
      <c r="L502" s="224"/>
      <c r="M502" s="225"/>
      <c r="N502" s="226"/>
      <c r="O502" s="226"/>
      <c r="P502" s="226"/>
      <c r="Q502" s="226"/>
      <c r="R502" s="226"/>
      <c r="S502" s="226"/>
      <c r="T502" s="227"/>
      <c r="AT502" s="228" t="s">
        <v>222</v>
      </c>
      <c r="AU502" s="228" t="s">
        <v>233</v>
      </c>
      <c r="AV502" s="15" t="s">
        <v>218</v>
      </c>
      <c r="AW502" s="15" t="s">
        <v>36</v>
      </c>
      <c r="AX502" s="15" t="s">
        <v>85</v>
      </c>
      <c r="AY502" s="228" t="s">
        <v>211</v>
      </c>
    </row>
    <row r="503" spans="1:65" s="2" customFormat="1" ht="16.5" customHeight="1">
      <c r="A503" s="38"/>
      <c r="B503" s="39"/>
      <c r="C503" s="178" t="s">
        <v>510</v>
      </c>
      <c r="D503" s="178" t="s">
        <v>214</v>
      </c>
      <c r="E503" s="179" t="s">
        <v>511</v>
      </c>
      <c r="F503" s="180" t="s">
        <v>512</v>
      </c>
      <c r="G503" s="181" t="s">
        <v>397</v>
      </c>
      <c r="H503" s="182">
        <v>1</v>
      </c>
      <c r="I503" s="183"/>
      <c r="J503" s="184">
        <f>ROUND(I503*H503,2)</f>
        <v>0</v>
      </c>
      <c r="K503" s="180" t="s">
        <v>19</v>
      </c>
      <c r="L503" s="43"/>
      <c r="M503" s="185" t="s">
        <v>19</v>
      </c>
      <c r="N503" s="186" t="s">
        <v>48</v>
      </c>
      <c r="O503" s="68"/>
      <c r="P503" s="187">
        <f>O503*H503</f>
        <v>0</v>
      </c>
      <c r="Q503" s="187">
        <v>0</v>
      </c>
      <c r="R503" s="187">
        <f>Q503*H503</f>
        <v>0</v>
      </c>
      <c r="S503" s="187">
        <v>0</v>
      </c>
      <c r="T503" s="188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189" t="s">
        <v>218</v>
      </c>
      <c r="AT503" s="189" t="s">
        <v>214</v>
      </c>
      <c r="AU503" s="189" t="s">
        <v>233</v>
      </c>
      <c r="AY503" s="21" t="s">
        <v>211</v>
      </c>
      <c r="BE503" s="190">
        <f>IF(N503="základní",J503,0)</f>
        <v>0</v>
      </c>
      <c r="BF503" s="190">
        <f>IF(N503="snížená",J503,0)</f>
        <v>0</v>
      </c>
      <c r="BG503" s="190">
        <f>IF(N503="zákl. přenesená",J503,0)</f>
        <v>0</v>
      </c>
      <c r="BH503" s="190">
        <f>IF(N503="sníž. přenesená",J503,0)</f>
        <v>0</v>
      </c>
      <c r="BI503" s="190">
        <f>IF(N503="nulová",J503,0)</f>
        <v>0</v>
      </c>
      <c r="BJ503" s="21" t="s">
        <v>85</v>
      </c>
      <c r="BK503" s="190">
        <f>ROUND(I503*H503,2)</f>
        <v>0</v>
      </c>
      <c r="BL503" s="21" t="s">
        <v>218</v>
      </c>
      <c r="BM503" s="189" t="s">
        <v>513</v>
      </c>
    </row>
    <row r="504" spans="1:65" s="13" customFormat="1">
      <c r="B504" s="196"/>
      <c r="C504" s="197"/>
      <c r="D504" s="198" t="s">
        <v>222</v>
      </c>
      <c r="E504" s="199" t="s">
        <v>19</v>
      </c>
      <c r="F504" s="200" t="s">
        <v>223</v>
      </c>
      <c r="G504" s="197"/>
      <c r="H504" s="199" t="s">
        <v>19</v>
      </c>
      <c r="I504" s="201"/>
      <c r="J504" s="197"/>
      <c r="K504" s="197"/>
      <c r="L504" s="202"/>
      <c r="M504" s="203"/>
      <c r="N504" s="204"/>
      <c r="O504" s="204"/>
      <c r="P504" s="204"/>
      <c r="Q504" s="204"/>
      <c r="R504" s="204"/>
      <c r="S504" s="204"/>
      <c r="T504" s="205"/>
      <c r="AT504" s="206" t="s">
        <v>222</v>
      </c>
      <c r="AU504" s="206" t="s">
        <v>233</v>
      </c>
      <c r="AV504" s="13" t="s">
        <v>85</v>
      </c>
      <c r="AW504" s="13" t="s">
        <v>36</v>
      </c>
      <c r="AX504" s="13" t="s">
        <v>77</v>
      </c>
      <c r="AY504" s="206" t="s">
        <v>211</v>
      </c>
    </row>
    <row r="505" spans="1:65" s="13" customFormat="1">
      <c r="B505" s="196"/>
      <c r="C505" s="197"/>
      <c r="D505" s="198" t="s">
        <v>222</v>
      </c>
      <c r="E505" s="199" t="s">
        <v>19</v>
      </c>
      <c r="F505" s="200" t="s">
        <v>391</v>
      </c>
      <c r="G505" s="197"/>
      <c r="H505" s="199" t="s">
        <v>19</v>
      </c>
      <c r="I505" s="201"/>
      <c r="J505" s="197"/>
      <c r="K505" s="197"/>
      <c r="L505" s="202"/>
      <c r="M505" s="203"/>
      <c r="N505" s="204"/>
      <c r="O505" s="204"/>
      <c r="P505" s="204"/>
      <c r="Q505" s="204"/>
      <c r="R505" s="204"/>
      <c r="S505" s="204"/>
      <c r="T505" s="205"/>
      <c r="AT505" s="206" t="s">
        <v>222</v>
      </c>
      <c r="AU505" s="206" t="s">
        <v>233</v>
      </c>
      <c r="AV505" s="13" t="s">
        <v>85</v>
      </c>
      <c r="AW505" s="13" t="s">
        <v>36</v>
      </c>
      <c r="AX505" s="13" t="s">
        <v>77</v>
      </c>
      <c r="AY505" s="206" t="s">
        <v>211</v>
      </c>
    </row>
    <row r="506" spans="1:65" s="13" customFormat="1">
      <c r="B506" s="196"/>
      <c r="C506" s="197"/>
      <c r="D506" s="198" t="s">
        <v>222</v>
      </c>
      <c r="E506" s="199" t="s">
        <v>19</v>
      </c>
      <c r="F506" s="200" t="s">
        <v>499</v>
      </c>
      <c r="G506" s="197"/>
      <c r="H506" s="199" t="s">
        <v>19</v>
      </c>
      <c r="I506" s="201"/>
      <c r="J506" s="197"/>
      <c r="K506" s="197"/>
      <c r="L506" s="202"/>
      <c r="M506" s="203"/>
      <c r="N506" s="204"/>
      <c r="O506" s="204"/>
      <c r="P506" s="204"/>
      <c r="Q506" s="204"/>
      <c r="R506" s="204"/>
      <c r="S506" s="204"/>
      <c r="T506" s="205"/>
      <c r="AT506" s="206" t="s">
        <v>222</v>
      </c>
      <c r="AU506" s="206" t="s">
        <v>233</v>
      </c>
      <c r="AV506" s="13" t="s">
        <v>85</v>
      </c>
      <c r="AW506" s="13" t="s">
        <v>36</v>
      </c>
      <c r="AX506" s="13" t="s">
        <v>77</v>
      </c>
      <c r="AY506" s="206" t="s">
        <v>211</v>
      </c>
    </row>
    <row r="507" spans="1:65" s="13" customFormat="1">
      <c r="B507" s="196"/>
      <c r="C507" s="197"/>
      <c r="D507" s="198" t="s">
        <v>222</v>
      </c>
      <c r="E507" s="199" t="s">
        <v>19</v>
      </c>
      <c r="F507" s="200" t="s">
        <v>309</v>
      </c>
      <c r="G507" s="197"/>
      <c r="H507" s="199" t="s">
        <v>19</v>
      </c>
      <c r="I507" s="201"/>
      <c r="J507" s="197"/>
      <c r="K507" s="197"/>
      <c r="L507" s="202"/>
      <c r="M507" s="203"/>
      <c r="N507" s="204"/>
      <c r="O507" s="204"/>
      <c r="P507" s="204"/>
      <c r="Q507" s="204"/>
      <c r="R507" s="204"/>
      <c r="S507" s="204"/>
      <c r="T507" s="205"/>
      <c r="AT507" s="206" t="s">
        <v>222</v>
      </c>
      <c r="AU507" s="206" t="s">
        <v>233</v>
      </c>
      <c r="AV507" s="13" t="s">
        <v>85</v>
      </c>
      <c r="AW507" s="13" t="s">
        <v>36</v>
      </c>
      <c r="AX507" s="13" t="s">
        <v>77</v>
      </c>
      <c r="AY507" s="206" t="s">
        <v>211</v>
      </c>
    </row>
    <row r="508" spans="1:65" s="14" customFormat="1">
      <c r="B508" s="207"/>
      <c r="C508" s="208"/>
      <c r="D508" s="198" t="s">
        <v>222</v>
      </c>
      <c r="E508" s="209" t="s">
        <v>19</v>
      </c>
      <c r="F508" s="210" t="s">
        <v>505</v>
      </c>
      <c r="G508" s="208"/>
      <c r="H508" s="211">
        <v>1</v>
      </c>
      <c r="I508" s="212"/>
      <c r="J508" s="208"/>
      <c r="K508" s="208"/>
      <c r="L508" s="213"/>
      <c r="M508" s="214"/>
      <c r="N508" s="215"/>
      <c r="O508" s="215"/>
      <c r="P508" s="215"/>
      <c r="Q508" s="215"/>
      <c r="R508" s="215"/>
      <c r="S508" s="215"/>
      <c r="T508" s="216"/>
      <c r="AT508" s="217" t="s">
        <v>222</v>
      </c>
      <c r="AU508" s="217" t="s">
        <v>233</v>
      </c>
      <c r="AV508" s="14" t="s">
        <v>87</v>
      </c>
      <c r="AW508" s="14" t="s">
        <v>36</v>
      </c>
      <c r="AX508" s="14" t="s">
        <v>77</v>
      </c>
      <c r="AY508" s="217" t="s">
        <v>211</v>
      </c>
    </row>
    <row r="509" spans="1:65" s="15" customFormat="1">
      <c r="B509" s="218"/>
      <c r="C509" s="219"/>
      <c r="D509" s="198" t="s">
        <v>222</v>
      </c>
      <c r="E509" s="220" t="s">
        <v>19</v>
      </c>
      <c r="F509" s="221" t="s">
        <v>227</v>
      </c>
      <c r="G509" s="219"/>
      <c r="H509" s="222">
        <v>1</v>
      </c>
      <c r="I509" s="223"/>
      <c r="J509" s="219"/>
      <c r="K509" s="219"/>
      <c r="L509" s="224"/>
      <c r="M509" s="225"/>
      <c r="N509" s="226"/>
      <c r="O509" s="226"/>
      <c r="P509" s="226"/>
      <c r="Q509" s="226"/>
      <c r="R509" s="226"/>
      <c r="S509" s="226"/>
      <c r="T509" s="227"/>
      <c r="AT509" s="228" t="s">
        <v>222</v>
      </c>
      <c r="AU509" s="228" t="s">
        <v>233</v>
      </c>
      <c r="AV509" s="15" t="s">
        <v>218</v>
      </c>
      <c r="AW509" s="15" t="s">
        <v>36</v>
      </c>
      <c r="AX509" s="15" t="s">
        <v>85</v>
      </c>
      <c r="AY509" s="228" t="s">
        <v>211</v>
      </c>
    </row>
    <row r="510" spans="1:65" s="2" customFormat="1" ht="16.5" customHeight="1">
      <c r="A510" s="38"/>
      <c r="B510" s="39"/>
      <c r="C510" s="178" t="s">
        <v>514</v>
      </c>
      <c r="D510" s="178" t="s">
        <v>214</v>
      </c>
      <c r="E510" s="179" t="s">
        <v>515</v>
      </c>
      <c r="F510" s="180" t="s">
        <v>516</v>
      </c>
      <c r="G510" s="181" t="s">
        <v>397</v>
      </c>
      <c r="H510" s="182">
        <v>1</v>
      </c>
      <c r="I510" s="183"/>
      <c r="J510" s="184">
        <f>ROUND(I510*H510,2)</f>
        <v>0</v>
      </c>
      <c r="K510" s="180" t="s">
        <v>19</v>
      </c>
      <c r="L510" s="43"/>
      <c r="M510" s="185" t="s">
        <v>19</v>
      </c>
      <c r="N510" s="186" t="s">
        <v>48</v>
      </c>
      <c r="O510" s="68"/>
      <c r="P510" s="187">
        <f>O510*H510</f>
        <v>0</v>
      </c>
      <c r="Q510" s="187">
        <v>0</v>
      </c>
      <c r="R510" s="187">
        <f>Q510*H510</f>
        <v>0</v>
      </c>
      <c r="S510" s="187">
        <v>0</v>
      </c>
      <c r="T510" s="188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189" t="s">
        <v>218</v>
      </c>
      <c r="AT510" s="189" t="s">
        <v>214</v>
      </c>
      <c r="AU510" s="189" t="s">
        <v>233</v>
      </c>
      <c r="AY510" s="21" t="s">
        <v>211</v>
      </c>
      <c r="BE510" s="190">
        <f>IF(N510="základní",J510,0)</f>
        <v>0</v>
      </c>
      <c r="BF510" s="190">
        <f>IF(N510="snížená",J510,0)</f>
        <v>0</v>
      </c>
      <c r="BG510" s="190">
        <f>IF(N510="zákl. přenesená",J510,0)</f>
        <v>0</v>
      </c>
      <c r="BH510" s="190">
        <f>IF(N510="sníž. přenesená",J510,0)</f>
        <v>0</v>
      </c>
      <c r="BI510" s="190">
        <f>IF(N510="nulová",J510,0)</f>
        <v>0</v>
      </c>
      <c r="BJ510" s="21" t="s">
        <v>85</v>
      </c>
      <c r="BK510" s="190">
        <f>ROUND(I510*H510,2)</f>
        <v>0</v>
      </c>
      <c r="BL510" s="21" t="s">
        <v>218</v>
      </c>
      <c r="BM510" s="189" t="s">
        <v>517</v>
      </c>
    </row>
    <row r="511" spans="1:65" s="13" customFormat="1">
      <c r="B511" s="196"/>
      <c r="C511" s="197"/>
      <c r="D511" s="198" t="s">
        <v>222</v>
      </c>
      <c r="E511" s="199" t="s">
        <v>19</v>
      </c>
      <c r="F511" s="200" t="s">
        <v>223</v>
      </c>
      <c r="G511" s="197"/>
      <c r="H511" s="199" t="s">
        <v>19</v>
      </c>
      <c r="I511" s="201"/>
      <c r="J511" s="197"/>
      <c r="K511" s="197"/>
      <c r="L511" s="202"/>
      <c r="M511" s="203"/>
      <c r="N511" s="204"/>
      <c r="O511" s="204"/>
      <c r="P511" s="204"/>
      <c r="Q511" s="204"/>
      <c r="R511" s="204"/>
      <c r="S511" s="204"/>
      <c r="T511" s="205"/>
      <c r="AT511" s="206" t="s">
        <v>222</v>
      </c>
      <c r="AU511" s="206" t="s">
        <v>233</v>
      </c>
      <c r="AV511" s="13" t="s">
        <v>85</v>
      </c>
      <c r="AW511" s="13" t="s">
        <v>36</v>
      </c>
      <c r="AX511" s="13" t="s">
        <v>77</v>
      </c>
      <c r="AY511" s="206" t="s">
        <v>211</v>
      </c>
    </row>
    <row r="512" spans="1:65" s="13" customFormat="1">
      <c r="B512" s="196"/>
      <c r="C512" s="197"/>
      <c r="D512" s="198" t="s">
        <v>222</v>
      </c>
      <c r="E512" s="199" t="s">
        <v>19</v>
      </c>
      <c r="F512" s="200" t="s">
        <v>391</v>
      </c>
      <c r="G512" s="197"/>
      <c r="H512" s="199" t="s">
        <v>19</v>
      </c>
      <c r="I512" s="201"/>
      <c r="J512" s="197"/>
      <c r="K512" s="197"/>
      <c r="L512" s="202"/>
      <c r="M512" s="203"/>
      <c r="N512" s="204"/>
      <c r="O512" s="204"/>
      <c r="P512" s="204"/>
      <c r="Q512" s="204"/>
      <c r="R512" s="204"/>
      <c r="S512" s="204"/>
      <c r="T512" s="205"/>
      <c r="AT512" s="206" t="s">
        <v>222</v>
      </c>
      <c r="AU512" s="206" t="s">
        <v>233</v>
      </c>
      <c r="AV512" s="13" t="s">
        <v>85</v>
      </c>
      <c r="AW512" s="13" t="s">
        <v>36</v>
      </c>
      <c r="AX512" s="13" t="s">
        <v>77</v>
      </c>
      <c r="AY512" s="206" t="s">
        <v>211</v>
      </c>
    </row>
    <row r="513" spans="1:65" s="13" customFormat="1">
      <c r="B513" s="196"/>
      <c r="C513" s="197"/>
      <c r="D513" s="198" t="s">
        <v>222</v>
      </c>
      <c r="E513" s="199" t="s">
        <v>19</v>
      </c>
      <c r="F513" s="200" t="s">
        <v>499</v>
      </c>
      <c r="G513" s="197"/>
      <c r="H513" s="199" t="s">
        <v>19</v>
      </c>
      <c r="I513" s="201"/>
      <c r="J513" s="197"/>
      <c r="K513" s="197"/>
      <c r="L513" s="202"/>
      <c r="M513" s="203"/>
      <c r="N513" s="204"/>
      <c r="O513" s="204"/>
      <c r="P513" s="204"/>
      <c r="Q513" s="204"/>
      <c r="R513" s="204"/>
      <c r="S513" s="204"/>
      <c r="T513" s="205"/>
      <c r="AT513" s="206" t="s">
        <v>222</v>
      </c>
      <c r="AU513" s="206" t="s">
        <v>233</v>
      </c>
      <c r="AV513" s="13" t="s">
        <v>85</v>
      </c>
      <c r="AW513" s="13" t="s">
        <v>36</v>
      </c>
      <c r="AX513" s="13" t="s">
        <v>77</v>
      </c>
      <c r="AY513" s="206" t="s">
        <v>211</v>
      </c>
    </row>
    <row r="514" spans="1:65" s="13" customFormat="1">
      <c r="B514" s="196"/>
      <c r="C514" s="197"/>
      <c r="D514" s="198" t="s">
        <v>222</v>
      </c>
      <c r="E514" s="199" t="s">
        <v>19</v>
      </c>
      <c r="F514" s="200" t="s">
        <v>309</v>
      </c>
      <c r="G514" s="197"/>
      <c r="H514" s="199" t="s">
        <v>19</v>
      </c>
      <c r="I514" s="201"/>
      <c r="J514" s="197"/>
      <c r="K514" s="197"/>
      <c r="L514" s="202"/>
      <c r="M514" s="203"/>
      <c r="N514" s="204"/>
      <c r="O514" s="204"/>
      <c r="P514" s="204"/>
      <c r="Q514" s="204"/>
      <c r="R514" s="204"/>
      <c r="S514" s="204"/>
      <c r="T514" s="205"/>
      <c r="AT514" s="206" t="s">
        <v>222</v>
      </c>
      <c r="AU514" s="206" t="s">
        <v>233</v>
      </c>
      <c r="AV514" s="13" t="s">
        <v>85</v>
      </c>
      <c r="AW514" s="13" t="s">
        <v>36</v>
      </c>
      <c r="AX514" s="13" t="s">
        <v>77</v>
      </c>
      <c r="AY514" s="206" t="s">
        <v>211</v>
      </c>
    </row>
    <row r="515" spans="1:65" s="14" customFormat="1">
      <c r="B515" s="207"/>
      <c r="C515" s="208"/>
      <c r="D515" s="198" t="s">
        <v>222</v>
      </c>
      <c r="E515" s="209" t="s">
        <v>19</v>
      </c>
      <c r="F515" s="210" t="s">
        <v>505</v>
      </c>
      <c r="G515" s="208"/>
      <c r="H515" s="211">
        <v>1</v>
      </c>
      <c r="I515" s="212"/>
      <c r="J515" s="208"/>
      <c r="K515" s="208"/>
      <c r="L515" s="213"/>
      <c r="M515" s="214"/>
      <c r="N515" s="215"/>
      <c r="O515" s="215"/>
      <c r="P515" s="215"/>
      <c r="Q515" s="215"/>
      <c r="R515" s="215"/>
      <c r="S515" s="215"/>
      <c r="T515" s="216"/>
      <c r="AT515" s="217" t="s">
        <v>222</v>
      </c>
      <c r="AU515" s="217" t="s">
        <v>233</v>
      </c>
      <c r="AV515" s="14" t="s">
        <v>87</v>
      </c>
      <c r="AW515" s="14" t="s">
        <v>36</v>
      </c>
      <c r="AX515" s="14" t="s">
        <v>77</v>
      </c>
      <c r="AY515" s="217" t="s">
        <v>211</v>
      </c>
    </row>
    <row r="516" spans="1:65" s="15" customFormat="1">
      <c r="B516" s="218"/>
      <c r="C516" s="219"/>
      <c r="D516" s="198" t="s">
        <v>222</v>
      </c>
      <c r="E516" s="220" t="s">
        <v>19</v>
      </c>
      <c r="F516" s="221" t="s">
        <v>227</v>
      </c>
      <c r="G516" s="219"/>
      <c r="H516" s="222">
        <v>1</v>
      </c>
      <c r="I516" s="223"/>
      <c r="J516" s="219"/>
      <c r="K516" s="219"/>
      <c r="L516" s="224"/>
      <c r="M516" s="225"/>
      <c r="N516" s="226"/>
      <c r="O516" s="226"/>
      <c r="P516" s="226"/>
      <c r="Q516" s="226"/>
      <c r="R516" s="226"/>
      <c r="S516" s="226"/>
      <c r="T516" s="227"/>
      <c r="AT516" s="228" t="s">
        <v>222</v>
      </c>
      <c r="AU516" s="228" t="s">
        <v>233</v>
      </c>
      <c r="AV516" s="15" t="s">
        <v>218</v>
      </c>
      <c r="AW516" s="15" t="s">
        <v>36</v>
      </c>
      <c r="AX516" s="15" t="s">
        <v>85</v>
      </c>
      <c r="AY516" s="228" t="s">
        <v>211</v>
      </c>
    </row>
    <row r="517" spans="1:65" s="2" customFormat="1" ht="16.5" customHeight="1">
      <c r="A517" s="38"/>
      <c r="B517" s="39"/>
      <c r="C517" s="178" t="s">
        <v>518</v>
      </c>
      <c r="D517" s="178" t="s">
        <v>214</v>
      </c>
      <c r="E517" s="179" t="s">
        <v>519</v>
      </c>
      <c r="F517" s="180" t="s">
        <v>520</v>
      </c>
      <c r="G517" s="181" t="s">
        <v>397</v>
      </c>
      <c r="H517" s="182">
        <v>1</v>
      </c>
      <c r="I517" s="183"/>
      <c r="J517" s="184">
        <f>ROUND(I517*H517,2)</f>
        <v>0</v>
      </c>
      <c r="K517" s="180" t="s">
        <v>19</v>
      </c>
      <c r="L517" s="43"/>
      <c r="M517" s="185" t="s">
        <v>19</v>
      </c>
      <c r="N517" s="186" t="s">
        <v>48</v>
      </c>
      <c r="O517" s="68"/>
      <c r="P517" s="187">
        <f>O517*H517</f>
        <v>0</v>
      </c>
      <c r="Q517" s="187">
        <v>0</v>
      </c>
      <c r="R517" s="187">
        <f>Q517*H517</f>
        <v>0</v>
      </c>
      <c r="S517" s="187">
        <v>0</v>
      </c>
      <c r="T517" s="188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189" t="s">
        <v>218</v>
      </c>
      <c r="AT517" s="189" t="s">
        <v>214</v>
      </c>
      <c r="AU517" s="189" t="s">
        <v>233</v>
      </c>
      <c r="AY517" s="21" t="s">
        <v>211</v>
      </c>
      <c r="BE517" s="190">
        <f>IF(N517="základní",J517,0)</f>
        <v>0</v>
      </c>
      <c r="BF517" s="190">
        <f>IF(N517="snížená",J517,0)</f>
        <v>0</v>
      </c>
      <c r="BG517" s="190">
        <f>IF(N517="zákl. přenesená",J517,0)</f>
        <v>0</v>
      </c>
      <c r="BH517" s="190">
        <f>IF(N517="sníž. přenesená",J517,0)</f>
        <v>0</v>
      </c>
      <c r="BI517" s="190">
        <f>IF(N517="nulová",J517,0)</f>
        <v>0</v>
      </c>
      <c r="BJ517" s="21" t="s">
        <v>85</v>
      </c>
      <c r="BK517" s="190">
        <f>ROUND(I517*H517,2)</f>
        <v>0</v>
      </c>
      <c r="BL517" s="21" t="s">
        <v>218</v>
      </c>
      <c r="BM517" s="189" t="s">
        <v>521</v>
      </c>
    </row>
    <row r="518" spans="1:65" s="13" customFormat="1">
      <c r="B518" s="196"/>
      <c r="C518" s="197"/>
      <c r="D518" s="198" t="s">
        <v>222</v>
      </c>
      <c r="E518" s="199" t="s">
        <v>19</v>
      </c>
      <c r="F518" s="200" t="s">
        <v>223</v>
      </c>
      <c r="G518" s="197"/>
      <c r="H518" s="199" t="s">
        <v>19</v>
      </c>
      <c r="I518" s="201"/>
      <c r="J518" s="197"/>
      <c r="K518" s="197"/>
      <c r="L518" s="202"/>
      <c r="M518" s="203"/>
      <c r="N518" s="204"/>
      <c r="O518" s="204"/>
      <c r="P518" s="204"/>
      <c r="Q518" s="204"/>
      <c r="R518" s="204"/>
      <c r="S518" s="204"/>
      <c r="T518" s="205"/>
      <c r="AT518" s="206" t="s">
        <v>222</v>
      </c>
      <c r="AU518" s="206" t="s">
        <v>233</v>
      </c>
      <c r="AV518" s="13" t="s">
        <v>85</v>
      </c>
      <c r="AW518" s="13" t="s">
        <v>36</v>
      </c>
      <c r="AX518" s="13" t="s">
        <v>77</v>
      </c>
      <c r="AY518" s="206" t="s">
        <v>211</v>
      </c>
    </row>
    <row r="519" spans="1:65" s="13" customFormat="1">
      <c r="B519" s="196"/>
      <c r="C519" s="197"/>
      <c r="D519" s="198" t="s">
        <v>222</v>
      </c>
      <c r="E519" s="199" t="s">
        <v>19</v>
      </c>
      <c r="F519" s="200" t="s">
        <v>391</v>
      </c>
      <c r="G519" s="197"/>
      <c r="H519" s="199" t="s">
        <v>19</v>
      </c>
      <c r="I519" s="201"/>
      <c r="J519" s="197"/>
      <c r="K519" s="197"/>
      <c r="L519" s="202"/>
      <c r="M519" s="203"/>
      <c r="N519" s="204"/>
      <c r="O519" s="204"/>
      <c r="P519" s="204"/>
      <c r="Q519" s="204"/>
      <c r="R519" s="204"/>
      <c r="S519" s="204"/>
      <c r="T519" s="205"/>
      <c r="AT519" s="206" t="s">
        <v>222</v>
      </c>
      <c r="AU519" s="206" t="s">
        <v>233</v>
      </c>
      <c r="AV519" s="13" t="s">
        <v>85</v>
      </c>
      <c r="AW519" s="13" t="s">
        <v>36</v>
      </c>
      <c r="AX519" s="13" t="s">
        <v>77</v>
      </c>
      <c r="AY519" s="206" t="s">
        <v>211</v>
      </c>
    </row>
    <row r="520" spans="1:65" s="13" customFormat="1">
      <c r="B520" s="196"/>
      <c r="C520" s="197"/>
      <c r="D520" s="198" t="s">
        <v>222</v>
      </c>
      <c r="E520" s="199" t="s">
        <v>19</v>
      </c>
      <c r="F520" s="200" t="s">
        <v>499</v>
      </c>
      <c r="G520" s="197"/>
      <c r="H520" s="199" t="s">
        <v>19</v>
      </c>
      <c r="I520" s="201"/>
      <c r="J520" s="197"/>
      <c r="K520" s="197"/>
      <c r="L520" s="202"/>
      <c r="M520" s="203"/>
      <c r="N520" s="204"/>
      <c r="O520" s="204"/>
      <c r="P520" s="204"/>
      <c r="Q520" s="204"/>
      <c r="R520" s="204"/>
      <c r="S520" s="204"/>
      <c r="T520" s="205"/>
      <c r="AT520" s="206" t="s">
        <v>222</v>
      </c>
      <c r="AU520" s="206" t="s">
        <v>233</v>
      </c>
      <c r="AV520" s="13" t="s">
        <v>85</v>
      </c>
      <c r="AW520" s="13" t="s">
        <v>36</v>
      </c>
      <c r="AX520" s="13" t="s">
        <v>77</v>
      </c>
      <c r="AY520" s="206" t="s">
        <v>211</v>
      </c>
    </row>
    <row r="521" spans="1:65" s="13" customFormat="1">
      <c r="B521" s="196"/>
      <c r="C521" s="197"/>
      <c r="D521" s="198" t="s">
        <v>222</v>
      </c>
      <c r="E521" s="199" t="s">
        <v>19</v>
      </c>
      <c r="F521" s="200" t="s">
        <v>309</v>
      </c>
      <c r="G521" s="197"/>
      <c r="H521" s="199" t="s">
        <v>19</v>
      </c>
      <c r="I521" s="201"/>
      <c r="J521" s="197"/>
      <c r="K521" s="197"/>
      <c r="L521" s="202"/>
      <c r="M521" s="203"/>
      <c r="N521" s="204"/>
      <c r="O521" s="204"/>
      <c r="P521" s="204"/>
      <c r="Q521" s="204"/>
      <c r="R521" s="204"/>
      <c r="S521" s="204"/>
      <c r="T521" s="205"/>
      <c r="AT521" s="206" t="s">
        <v>222</v>
      </c>
      <c r="AU521" s="206" t="s">
        <v>233</v>
      </c>
      <c r="AV521" s="13" t="s">
        <v>85</v>
      </c>
      <c r="AW521" s="13" t="s">
        <v>36</v>
      </c>
      <c r="AX521" s="13" t="s">
        <v>77</v>
      </c>
      <c r="AY521" s="206" t="s">
        <v>211</v>
      </c>
    </row>
    <row r="522" spans="1:65" s="14" customFormat="1">
      <c r="B522" s="207"/>
      <c r="C522" s="208"/>
      <c r="D522" s="198" t="s">
        <v>222</v>
      </c>
      <c r="E522" s="209" t="s">
        <v>19</v>
      </c>
      <c r="F522" s="210" t="s">
        <v>505</v>
      </c>
      <c r="G522" s="208"/>
      <c r="H522" s="211">
        <v>1</v>
      </c>
      <c r="I522" s="212"/>
      <c r="J522" s="208"/>
      <c r="K522" s="208"/>
      <c r="L522" s="213"/>
      <c r="M522" s="214"/>
      <c r="N522" s="215"/>
      <c r="O522" s="215"/>
      <c r="P522" s="215"/>
      <c r="Q522" s="215"/>
      <c r="R522" s="215"/>
      <c r="S522" s="215"/>
      <c r="T522" s="216"/>
      <c r="AT522" s="217" t="s">
        <v>222</v>
      </c>
      <c r="AU522" s="217" t="s">
        <v>233</v>
      </c>
      <c r="AV522" s="14" t="s">
        <v>87</v>
      </c>
      <c r="AW522" s="14" t="s">
        <v>36</v>
      </c>
      <c r="AX522" s="14" t="s">
        <v>77</v>
      </c>
      <c r="AY522" s="217" t="s">
        <v>211</v>
      </c>
    </row>
    <row r="523" spans="1:65" s="15" customFormat="1">
      <c r="B523" s="218"/>
      <c r="C523" s="219"/>
      <c r="D523" s="198" t="s">
        <v>222</v>
      </c>
      <c r="E523" s="220" t="s">
        <v>19</v>
      </c>
      <c r="F523" s="221" t="s">
        <v>227</v>
      </c>
      <c r="G523" s="219"/>
      <c r="H523" s="222">
        <v>1</v>
      </c>
      <c r="I523" s="223"/>
      <c r="J523" s="219"/>
      <c r="K523" s="219"/>
      <c r="L523" s="224"/>
      <c r="M523" s="225"/>
      <c r="N523" s="226"/>
      <c r="O523" s="226"/>
      <c r="P523" s="226"/>
      <c r="Q523" s="226"/>
      <c r="R523" s="226"/>
      <c r="S523" s="226"/>
      <c r="T523" s="227"/>
      <c r="AT523" s="228" t="s">
        <v>222</v>
      </c>
      <c r="AU523" s="228" t="s">
        <v>233</v>
      </c>
      <c r="AV523" s="15" t="s">
        <v>218</v>
      </c>
      <c r="AW523" s="15" t="s">
        <v>36</v>
      </c>
      <c r="AX523" s="15" t="s">
        <v>85</v>
      </c>
      <c r="AY523" s="228" t="s">
        <v>211</v>
      </c>
    </row>
    <row r="524" spans="1:65" s="2" customFormat="1" ht="16.5" customHeight="1">
      <c r="A524" s="38"/>
      <c r="B524" s="39"/>
      <c r="C524" s="178" t="s">
        <v>522</v>
      </c>
      <c r="D524" s="178" t="s">
        <v>214</v>
      </c>
      <c r="E524" s="179" t="s">
        <v>523</v>
      </c>
      <c r="F524" s="180" t="s">
        <v>524</v>
      </c>
      <c r="G524" s="181" t="s">
        <v>397</v>
      </c>
      <c r="H524" s="182">
        <v>1</v>
      </c>
      <c r="I524" s="183"/>
      <c r="J524" s="184">
        <f>ROUND(I524*H524,2)</f>
        <v>0</v>
      </c>
      <c r="K524" s="180" t="s">
        <v>19</v>
      </c>
      <c r="L524" s="43"/>
      <c r="M524" s="185" t="s">
        <v>19</v>
      </c>
      <c r="N524" s="186" t="s">
        <v>48</v>
      </c>
      <c r="O524" s="68"/>
      <c r="P524" s="187">
        <f>O524*H524</f>
        <v>0</v>
      </c>
      <c r="Q524" s="187">
        <v>0</v>
      </c>
      <c r="R524" s="187">
        <f>Q524*H524</f>
        <v>0</v>
      </c>
      <c r="S524" s="187">
        <v>0</v>
      </c>
      <c r="T524" s="188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189" t="s">
        <v>218</v>
      </c>
      <c r="AT524" s="189" t="s">
        <v>214</v>
      </c>
      <c r="AU524" s="189" t="s">
        <v>233</v>
      </c>
      <c r="AY524" s="21" t="s">
        <v>211</v>
      </c>
      <c r="BE524" s="190">
        <f>IF(N524="základní",J524,0)</f>
        <v>0</v>
      </c>
      <c r="BF524" s="190">
        <f>IF(N524="snížená",J524,0)</f>
        <v>0</v>
      </c>
      <c r="BG524" s="190">
        <f>IF(N524="zákl. přenesená",J524,0)</f>
        <v>0</v>
      </c>
      <c r="BH524" s="190">
        <f>IF(N524="sníž. přenesená",J524,0)</f>
        <v>0</v>
      </c>
      <c r="BI524" s="190">
        <f>IF(N524="nulová",J524,0)</f>
        <v>0</v>
      </c>
      <c r="BJ524" s="21" t="s">
        <v>85</v>
      </c>
      <c r="BK524" s="190">
        <f>ROUND(I524*H524,2)</f>
        <v>0</v>
      </c>
      <c r="BL524" s="21" t="s">
        <v>218</v>
      </c>
      <c r="BM524" s="189" t="s">
        <v>525</v>
      </c>
    </row>
    <row r="525" spans="1:65" s="13" customFormat="1">
      <c r="B525" s="196"/>
      <c r="C525" s="197"/>
      <c r="D525" s="198" t="s">
        <v>222</v>
      </c>
      <c r="E525" s="199" t="s">
        <v>19</v>
      </c>
      <c r="F525" s="200" t="s">
        <v>223</v>
      </c>
      <c r="G525" s="197"/>
      <c r="H525" s="199" t="s">
        <v>19</v>
      </c>
      <c r="I525" s="201"/>
      <c r="J525" s="197"/>
      <c r="K525" s="197"/>
      <c r="L525" s="202"/>
      <c r="M525" s="203"/>
      <c r="N525" s="204"/>
      <c r="O525" s="204"/>
      <c r="P525" s="204"/>
      <c r="Q525" s="204"/>
      <c r="R525" s="204"/>
      <c r="S525" s="204"/>
      <c r="T525" s="205"/>
      <c r="AT525" s="206" t="s">
        <v>222</v>
      </c>
      <c r="AU525" s="206" t="s">
        <v>233</v>
      </c>
      <c r="AV525" s="13" t="s">
        <v>85</v>
      </c>
      <c r="AW525" s="13" t="s">
        <v>36</v>
      </c>
      <c r="AX525" s="13" t="s">
        <v>77</v>
      </c>
      <c r="AY525" s="206" t="s">
        <v>211</v>
      </c>
    </row>
    <row r="526" spans="1:65" s="13" customFormat="1">
      <c r="B526" s="196"/>
      <c r="C526" s="197"/>
      <c r="D526" s="198" t="s">
        <v>222</v>
      </c>
      <c r="E526" s="199" t="s">
        <v>19</v>
      </c>
      <c r="F526" s="200" t="s">
        <v>391</v>
      </c>
      <c r="G526" s="197"/>
      <c r="H526" s="199" t="s">
        <v>19</v>
      </c>
      <c r="I526" s="201"/>
      <c r="J526" s="197"/>
      <c r="K526" s="197"/>
      <c r="L526" s="202"/>
      <c r="M526" s="203"/>
      <c r="N526" s="204"/>
      <c r="O526" s="204"/>
      <c r="P526" s="204"/>
      <c r="Q526" s="204"/>
      <c r="R526" s="204"/>
      <c r="S526" s="204"/>
      <c r="T526" s="205"/>
      <c r="AT526" s="206" t="s">
        <v>222</v>
      </c>
      <c r="AU526" s="206" t="s">
        <v>233</v>
      </c>
      <c r="AV526" s="13" t="s">
        <v>85</v>
      </c>
      <c r="AW526" s="13" t="s">
        <v>36</v>
      </c>
      <c r="AX526" s="13" t="s">
        <v>77</v>
      </c>
      <c r="AY526" s="206" t="s">
        <v>211</v>
      </c>
    </row>
    <row r="527" spans="1:65" s="13" customFormat="1">
      <c r="B527" s="196"/>
      <c r="C527" s="197"/>
      <c r="D527" s="198" t="s">
        <v>222</v>
      </c>
      <c r="E527" s="199" t="s">
        <v>19</v>
      </c>
      <c r="F527" s="200" t="s">
        <v>499</v>
      </c>
      <c r="G527" s="197"/>
      <c r="H527" s="199" t="s">
        <v>19</v>
      </c>
      <c r="I527" s="201"/>
      <c r="J527" s="197"/>
      <c r="K527" s="197"/>
      <c r="L527" s="202"/>
      <c r="M527" s="203"/>
      <c r="N527" s="204"/>
      <c r="O527" s="204"/>
      <c r="P527" s="204"/>
      <c r="Q527" s="204"/>
      <c r="R527" s="204"/>
      <c r="S527" s="204"/>
      <c r="T527" s="205"/>
      <c r="AT527" s="206" t="s">
        <v>222</v>
      </c>
      <c r="AU527" s="206" t="s">
        <v>233</v>
      </c>
      <c r="AV527" s="13" t="s">
        <v>85</v>
      </c>
      <c r="AW527" s="13" t="s">
        <v>36</v>
      </c>
      <c r="AX527" s="13" t="s">
        <v>77</v>
      </c>
      <c r="AY527" s="206" t="s">
        <v>211</v>
      </c>
    </row>
    <row r="528" spans="1:65" s="13" customFormat="1">
      <c r="B528" s="196"/>
      <c r="C528" s="197"/>
      <c r="D528" s="198" t="s">
        <v>222</v>
      </c>
      <c r="E528" s="199" t="s">
        <v>19</v>
      </c>
      <c r="F528" s="200" t="s">
        <v>309</v>
      </c>
      <c r="G528" s="197"/>
      <c r="H528" s="199" t="s">
        <v>19</v>
      </c>
      <c r="I528" s="201"/>
      <c r="J528" s="197"/>
      <c r="K528" s="197"/>
      <c r="L528" s="202"/>
      <c r="M528" s="203"/>
      <c r="N528" s="204"/>
      <c r="O528" s="204"/>
      <c r="P528" s="204"/>
      <c r="Q528" s="204"/>
      <c r="R528" s="204"/>
      <c r="S528" s="204"/>
      <c r="T528" s="205"/>
      <c r="AT528" s="206" t="s">
        <v>222</v>
      </c>
      <c r="AU528" s="206" t="s">
        <v>233</v>
      </c>
      <c r="AV528" s="13" t="s">
        <v>85</v>
      </c>
      <c r="AW528" s="13" t="s">
        <v>36</v>
      </c>
      <c r="AX528" s="13" t="s">
        <v>77</v>
      </c>
      <c r="AY528" s="206" t="s">
        <v>211</v>
      </c>
    </row>
    <row r="529" spans="1:65" s="14" customFormat="1">
      <c r="B529" s="207"/>
      <c r="C529" s="208"/>
      <c r="D529" s="198" t="s">
        <v>222</v>
      </c>
      <c r="E529" s="209" t="s">
        <v>19</v>
      </c>
      <c r="F529" s="210" t="s">
        <v>505</v>
      </c>
      <c r="G529" s="208"/>
      <c r="H529" s="211">
        <v>1</v>
      </c>
      <c r="I529" s="212"/>
      <c r="J529" s="208"/>
      <c r="K529" s="208"/>
      <c r="L529" s="213"/>
      <c r="M529" s="214"/>
      <c r="N529" s="215"/>
      <c r="O529" s="215"/>
      <c r="P529" s="215"/>
      <c r="Q529" s="215"/>
      <c r="R529" s="215"/>
      <c r="S529" s="215"/>
      <c r="T529" s="216"/>
      <c r="AT529" s="217" t="s">
        <v>222</v>
      </c>
      <c r="AU529" s="217" t="s">
        <v>233</v>
      </c>
      <c r="AV529" s="14" t="s">
        <v>87</v>
      </c>
      <c r="AW529" s="14" t="s">
        <v>36</v>
      </c>
      <c r="AX529" s="14" t="s">
        <v>77</v>
      </c>
      <c r="AY529" s="217" t="s">
        <v>211</v>
      </c>
    </row>
    <row r="530" spans="1:65" s="15" customFormat="1">
      <c r="B530" s="218"/>
      <c r="C530" s="219"/>
      <c r="D530" s="198" t="s">
        <v>222</v>
      </c>
      <c r="E530" s="220" t="s">
        <v>19</v>
      </c>
      <c r="F530" s="221" t="s">
        <v>227</v>
      </c>
      <c r="G530" s="219"/>
      <c r="H530" s="222">
        <v>1</v>
      </c>
      <c r="I530" s="223"/>
      <c r="J530" s="219"/>
      <c r="K530" s="219"/>
      <c r="L530" s="224"/>
      <c r="M530" s="225"/>
      <c r="N530" s="226"/>
      <c r="O530" s="226"/>
      <c r="P530" s="226"/>
      <c r="Q530" s="226"/>
      <c r="R530" s="226"/>
      <c r="S530" s="226"/>
      <c r="T530" s="227"/>
      <c r="AT530" s="228" t="s">
        <v>222</v>
      </c>
      <c r="AU530" s="228" t="s">
        <v>233</v>
      </c>
      <c r="AV530" s="15" t="s">
        <v>218</v>
      </c>
      <c r="AW530" s="15" t="s">
        <v>36</v>
      </c>
      <c r="AX530" s="15" t="s">
        <v>85</v>
      </c>
      <c r="AY530" s="228" t="s">
        <v>211</v>
      </c>
    </row>
    <row r="531" spans="1:65" s="2" customFormat="1" ht="16.5" customHeight="1">
      <c r="A531" s="38"/>
      <c r="B531" s="39"/>
      <c r="C531" s="178" t="s">
        <v>526</v>
      </c>
      <c r="D531" s="178" t="s">
        <v>214</v>
      </c>
      <c r="E531" s="179" t="s">
        <v>527</v>
      </c>
      <c r="F531" s="180" t="s">
        <v>528</v>
      </c>
      <c r="G531" s="181" t="s">
        <v>397</v>
      </c>
      <c r="H531" s="182">
        <v>1</v>
      </c>
      <c r="I531" s="183"/>
      <c r="J531" s="184">
        <f>ROUND(I531*H531,2)</f>
        <v>0</v>
      </c>
      <c r="K531" s="180" t="s">
        <v>19</v>
      </c>
      <c r="L531" s="43"/>
      <c r="M531" s="185" t="s">
        <v>19</v>
      </c>
      <c r="N531" s="186" t="s">
        <v>48</v>
      </c>
      <c r="O531" s="68"/>
      <c r="P531" s="187">
        <f>O531*H531</f>
        <v>0</v>
      </c>
      <c r="Q531" s="187">
        <v>0</v>
      </c>
      <c r="R531" s="187">
        <f>Q531*H531</f>
        <v>0</v>
      </c>
      <c r="S531" s="187">
        <v>0</v>
      </c>
      <c r="T531" s="188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189" t="s">
        <v>218</v>
      </c>
      <c r="AT531" s="189" t="s">
        <v>214</v>
      </c>
      <c r="AU531" s="189" t="s">
        <v>233</v>
      </c>
      <c r="AY531" s="21" t="s">
        <v>211</v>
      </c>
      <c r="BE531" s="190">
        <f>IF(N531="základní",J531,0)</f>
        <v>0</v>
      </c>
      <c r="BF531" s="190">
        <f>IF(N531="snížená",J531,0)</f>
        <v>0</v>
      </c>
      <c r="BG531" s="190">
        <f>IF(N531="zákl. přenesená",J531,0)</f>
        <v>0</v>
      </c>
      <c r="BH531" s="190">
        <f>IF(N531="sníž. přenesená",J531,0)</f>
        <v>0</v>
      </c>
      <c r="BI531" s="190">
        <f>IF(N531="nulová",J531,0)</f>
        <v>0</v>
      </c>
      <c r="BJ531" s="21" t="s">
        <v>85</v>
      </c>
      <c r="BK531" s="190">
        <f>ROUND(I531*H531,2)</f>
        <v>0</v>
      </c>
      <c r="BL531" s="21" t="s">
        <v>218</v>
      </c>
      <c r="BM531" s="189" t="s">
        <v>529</v>
      </c>
    </row>
    <row r="532" spans="1:65" s="13" customFormat="1">
      <c r="B532" s="196"/>
      <c r="C532" s="197"/>
      <c r="D532" s="198" t="s">
        <v>222</v>
      </c>
      <c r="E532" s="199" t="s">
        <v>19</v>
      </c>
      <c r="F532" s="200" t="s">
        <v>223</v>
      </c>
      <c r="G532" s="197"/>
      <c r="H532" s="199" t="s">
        <v>19</v>
      </c>
      <c r="I532" s="201"/>
      <c r="J532" s="197"/>
      <c r="K532" s="197"/>
      <c r="L532" s="202"/>
      <c r="M532" s="203"/>
      <c r="N532" s="204"/>
      <c r="O532" s="204"/>
      <c r="P532" s="204"/>
      <c r="Q532" s="204"/>
      <c r="R532" s="204"/>
      <c r="S532" s="204"/>
      <c r="T532" s="205"/>
      <c r="AT532" s="206" t="s">
        <v>222</v>
      </c>
      <c r="AU532" s="206" t="s">
        <v>233</v>
      </c>
      <c r="AV532" s="13" t="s">
        <v>85</v>
      </c>
      <c r="AW532" s="13" t="s">
        <v>36</v>
      </c>
      <c r="AX532" s="13" t="s">
        <v>77</v>
      </c>
      <c r="AY532" s="206" t="s">
        <v>211</v>
      </c>
    </row>
    <row r="533" spans="1:65" s="13" customFormat="1">
      <c r="B533" s="196"/>
      <c r="C533" s="197"/>
      <c r="D533" s="198" t="s">
        <v>222</v>
      </c>
      <c r="E533" s="199" t="s">
        <v>19</v>
      </c>
      <c r="F533" s="200" t="s">
        <v>391</v>
      </c>
      <c r="G533" s="197"/>
      <c r="H533" s="199" t="s">
        <v>19</v>
      </c>
      <c r="I533" s="201"/>
      <c r="J533" s="197"/>
      <c r="K533" s="197"/>
      <c r="L533" s="202"/>
      <c r="M533" s="203"/>
      <c r="N533" s="204"/>
      <c r="O533" s="204"/>
      <c r="P533" s="204"/>
      <c r="Q533" s="204"/>
      <c r="R533" s="204"/>
      <c r="S533" s="204"/>
      <c r="T533" s="205"/>
      <c r="AT533" s="206" t="s">
        <v>222</v>
      </c>
      <c r="AU533" s="206" t="s">
        <v>233</v>
      </c>
      <c r="AV533" s="13" t="s">
        <v>85</v>
      </c>
      <c r="AW533" s="13" t="s">
        <v>36</v>
      </c>
      <c r="AX533" s="13" t="s">
        <v>77</v>
      </c>
      <c r="AY533" s="206" t="s">
        <v>211</v>
      </c>
    </row>
    <row r="534" spans="1:65" s="13" customFormat="1">
      <c r="B534" s="196"/>
      <c r="C534" s="197"/>
      <c r="D534" s="198" t="s">
        <v>222</v>
      </c>
      <c r="E534" s="199" t="s">
        <v>19</v>
      </c>
      <c r="F534" s="200" t="s">
        <v>499</v>
      </c>
      <c r="G534" s="197"/>
      <c r="H534" s="199" t="s">
        <v>19</v>
      </c>
      <c r="I534" s="201"/>
      <c r="J534" s="197"/>
      <c r="K534" s="197"/>
      <c r="L534" s="202"/>
      <c r="M534" s="203"/>
      <c r="N534" s="204"/>
      <c r="O534" s="204"/>
      <c r="P534" s="204"/>
      <c r="Q534" s="204"/>
      <c r="R534" s="204"/>
      <c r="S534" s="204"/>
      <c r="T534" s="205"/>
      <c r="AT534" s="206" t="s">
        <v>222</v>
      </c>
      <c r="AU534" s="206" t="s">
        <v>233</v>
      </c>
      <c r="AV534" s="13" t="s">
        <v>85</v>
      </c>
      <c r="AW534" s="13" t="s">
        <v>36</v>
      </c>
      <c r="AX534" s="13" t="s">
        <v>77</v>
      </c>
      <c r="AY534" s="206" t="s">
        <v>211</v>
      </c>
    </row>
    <row r="535" spans="1:65" s="13" customFormat="1">
      <c r="B535" s="196"/>
      <c r="C535" s="197"/>
      <c r="D535" s="198" t="s">
        <v>222</v>
      </c>
      <c r="E535" s="199" t="s">
        <v>19</v>
      </c>
      <c r="F535" s="200" t="s">
        <v>309</v>
      </c>
      <c r="G535" s="197"/>
      <c r="H535" s="199" t="s">
        <v>19</v>
      </c>
      <c r="I535" s="201"/>
      <c r="J535" s="197"/>
      <c r="K535" s="197"/>
      <c r="L535" s="202"/>
      <c r="M535" s="203"/>
      <c r="N535" s="204"/>
      <c r="O535" s="204"/>
      <c r="P535" s="204"/>
      <c r="Q535" s="204"/>
      <c r="R535" s="204"/>
      <c r="S535" s="204"/>
      <c r="T535" s="205"/>
      <c r="AT535" s="206" t="s">
        <v>222</v>
      </c>
      <c r="AU535" s="206" t="s">
        <v>233</v>
      </c>
      <c r="AV535" s="13" t="s">
        <v>85</v>
      </c>
      <c r="AW535" s="13" t="s">
        <v>36</v>
      </c>
      <c r="AX535" s="13" t="s">
        <v>77</v>
      </c>
      <c r="AY535" s="206" t="s">
        <v>211</v>
      </c>
    </row>
    <row r="536" spans="1:65" s="14" customFormat="1">
      <c r="B536" s="207"/>
      <c r="C536" s="208"/>
      <c r="D536" s="198" t="s">
        <v>222</v>
      </c>
      <c r="E536" s="209" t="s">
        <v>19</v>
      </c>
      <c r="F536" s="210" t="s">
        <v>505</v>
      </c>
      <c r="G536" s="208"/>
      <c r="H536" s="211">
        <v>1</v>
      </c>
      <c r="I536" s="212"/>
      <c r="J536" s="208"/>
      <c r="K536" s="208"/>
      <c r="L536" s="213"/>
      <c r="M536" s="214"/>
      <c r="N536" s="215"/>
      <c r="O536" s="215"/>
      <c r="P536" s="215"/>
      <c r="Q536" s="215"/>
      <c r="R536" s="215"/>
      <c r="S536" s="215"/>
      <c r="T536" s="216"/>
      <c r="AT536" s="217" t="s">
        <v>222</v>
      </c>
      <c r="AU536" s="217" t="s">
        <v>233</v>
      </c>
      <c r="AV536" s="14" t="s">
        <v>87</v>
      </c>
      <c r="AW536" s="14" t="s">
        <v>36</v>
      </c>
      <c r="AX536" s="14" t="s">
        <v>77</v>
      </c>
      <c r="AY536" s="217" t="s">
        <v>211</v>
      </c>
    </row>
    <row r="537" spans="1:65" s="15" customFormat="1">
      <c r="B537" s="218"/>
      <c r="C537" s="219"/>
      <c r="D537" s="198" t="s">
        <v>222</v>
      </c>
      <c r="E537" s="220" t="s">
        <v>19</v>
      </c>
      <c r="F537" s="221" t="s">
        <v>227</v>
      </c>
      <c r="G537" s="219"/>
      <c r="H537" s="222">
        <v>1</v>
      </c>
      <c r="I537" s="223"/>
      <c r="J537" s="219"/>
      <c r="K537" s="219"/>
      <c r="L537" s="224"/>
      <c r="M537" s="225"/>
      <c r="N537" s="226"/>
      <c r="O537" s="226"/>
      <c r="P537" s="226"/>
      <c r="Q537" s="226"/>
      <c r="R537" s="226"/>
      <c r="S537" s="226"/>
      <c r="T537" s="227"/>
      <c r="AT537" s="228" t="s">
        <v>222</v>
      </c>
      <c r="AU537" s="228" t="s">
        <v>233</v>
      </c>
      <c r="AV537" s="15" t="s">
        <v>218</v>
      </c>
      <c r="AW537" s="15" t="s">
        <v>36</v>
      </c>
      <c r="AX537" s="15" t="s">
        <v>85</v>
      </c>
      <c r="AY537" s="228" t="s">
        <v>211</v>
      </c>
    </row>
    <row r="538" spans="1:65" s="2" customFormat="1" ht="16.5" customHeight="1">
      <c r="A538" s="38"/>
      <c r="B538" s="39"/>
      <c r="C538" s="178" t="s">
        <v>530</v>
      </c>
      <c r="D538" s="178" t="s">
        <v>214</v>
      </c>
      <c r="E538" s="179" t="s">
        <v>531</v>
      </c>
      <c r="F538" s="180" t="s">
        <v>456</v>
      </c>
      <c r="G538" s="181" t="s">
        <v>397</v>
      </c>
      <c r="H538" s="182">
        <v>3</v>
      </c>
      <c r="I538" s="183"/>
      <c r="J538" s="184">
        <f>ROUND(I538*H538,2)</f>
        <v>0</v>
      </c>
      <c r="K538" s="180" t="s">
        <v>19</v>
      </c>
      <c r="L538" s="43"/>
      <c r="M538" s="185" t="s">
        <v>19</v>
      </c>
      <c r="N538" s="186" t="s">
        <v>48</v>
      </c>
      <c r="O538" s="68"/>
      <c r="P538" s="187">
        <f>O538*H538</f>
        <v>0</v>
      </c>
      <c r="Q538" s="187">
        <v>0</v>
      </c>
      <c r="R538" s="187">
        <f>Q538*H538</f>
        <v>0</v>
      </c>
      <c r="S538" s="187">
        <v>0</v>
      </c>
      <c r="T538" s="188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189" t="s">
        <v>218</v>
      </c>
      <c r="AT538" s="189" t="s">
        <v>214</v>
      </c>
      <c r="AU538" s="189" t="s">
        <v>233</v>
      </c>
      <c r="AY538" s="21" t="s">
        <v>211</v>
      </c>
      <c r="BE538" s="190">
        <f>IF(N538="základní",J538,0)</f>
        <v>0</v>
      </c>
      <c r="BF538" s="190">
        <f>IF(N538="snížená",J538,0)</f>
        <v>0</v>
      </c>
      <c r="BG538" s="190">
        <f>IF(N538="zákl. přenesená",J538,0)</f>
        <v>0</v>
      </c>
      <c r="BH538" s="190">
        <f>IF(N538="sníž. přenesená",J538,0)</f>
        <v>0</v>
      </c>
      <c r="BI538" s="190">
        <f>IF(N538="nulová",J538,0)</f>
        <v>0</v>
      </c>
      <c r="BJ538" s="21" t="s">
        <v>85</v>
      </c>
      <c r="BK538" s="190">
        <f>ROUND(I538*H538,2)</f>
        <v>0</v>
      </c>
      <c r="BL538" s="21" t="s">
        <v>218</v>
      </c>
      <c r="BM538" s="189" t="s">
        <v>532</v>
      </c>
    </row>
    <row r="539" spans="1:65" s="13" customFormat="1">
      <c r="B539" s="196"/>
      <c r="C539" s="197"/>
      <c r="D539" s="198" t="s">
        <v>222</v>
      </c>
      <c r="E539" s="199" t="s">
        <v>19</v>
      </c>
      <c r="F539" s="200" t="s">
        <v>223</v>
      </c>
      <c r="G539" s="197"/>
      <c r="H539" s="199" t="s">
        <v>19</v>
      </c>
      <c r="I539" s="201"/>
      <c r="J539" s="197"/>
      <c r="K539" s="197"/>
      <c r="L539" s="202"/>
      <c r="M539" s="203"/>
      <c r="N539" s="204"/>
      <c r="O539" s="204"/>
      <c r="P539" s="204"/>
      <c r="Q539" s="204"/>
      <c r="R539" s="204"/>
      <c r="S539" s="204"/>
      <c r="T539" s="205"/>
      <c r="AT539" s="206" t="s">
        <v>222</v>
      </c>
      <c r="AU539" s="206" t="s">
        <v>233</v>
      </c>
      <c r="AV539" s="13" t="s">
        <v>85</v>
      </c>
      <c r="AW539" s="13" t="s">
        <v>36</v>
      </c>
      <c r="AX539" s="13" t="s">
        <v>77</v>
      </c>
      <c r="AY539" s="206" t="s">
        <v>211</v>
      </c>
    </row>
    <row r="540" spans="1:65" s="13" customFormat="1">
      <c r="B540" s="196"/>
      <c r="C540" s="197"/>
      <c r="D540" s="198" t="s">
        <v>222</v>
      </c>
      <c r="E540" s="199" t="s">
        <v>19</v>
      </c>
      <c r="F540" s="200" t="s">
        <v>391</v>
      </c>
      <c r="G540" s="197"/>
      <c r="H540" s="199" t="s">
        <v>19</v>
      </c>
      <c r="I540" s="201"/>
      <c r="J540" s="197"/>
      <c r="K540" s="197"/>
      <c r="L540" s="202"/>
      <c r="M540" s="203"/>
      <c r="N540" s="204"/>
      <c r="O540" s="204"/>
      <c r="P540" s="204"/>
      <c r="Q540" s="204"/>
      <c r="R540" s="204"/>
      <c r="S540" s="204"/>
      <c r="T540" s="205"/>
      <c r="AT540" s="206" t="s">
        <v>222</v>
      </c>
      <c r="AU540" s="206" t="s">
        <v>233</v>
      </c>
      <c r="AV540" s="13" t="s">
        <v>85</v>
      </c>
      <c r="AW540" s="13" t="s">
        <v>36</v>
      </c>
      <c r="AX540" s="13" t="s">
        <v>77</v>
      </c>
      <c r="AY540" s="206" t="s">
        <v>211</v>
      </c>
    </row>
    <row r="541" spans="1:65" s="13" customFormat="1">
      <c r="B541" s="196"/>
      <c r="C541" s="197"/>
      <c r="D541" s="198" t="s">
        <v>222</v>
      </c>
      <c r="E541" s="199" t="s">
        <v>19</v>
      </c>
      <c r="F541" s="200" t="s">
        <v>499</v>
      </c>
      <c r="G541" s="197"/>
      <c r="H541" s="199" t="s">
        <v>19</v>
      </c>
      <c r="I541" s="201"/>
      <c r="J541" s="197"/>
      <c r="K541" s="197"/>
      <c r="L541" s="202"/>
      <c r="M541" s="203"/>
      <c r="N541" s="204"/>
      <c r="O541" s="204"/>
      <c r="P541" s="204"/>
      <c r="Q541" s="204"/>
      <c r="R541" s="204"/>
      <c r="S541" s="204"/>
      <c r="T541" s="205"/>
      <c r="AT541" s="206" t="s">
        <v>222</v>
      </c>
      <c r="AU541" s="206" t="s">
        <v>233</v>
      </c>
      <c r="AV541" s="13" t="s">
        <v>85</v>
      </c>
      <c r="AW541" s="13" t="s">
        <v>36</v>
      </c>
      <c r="AX541" s="13" t="s">
        <v>77</v>
      </c>
      <c r="AY541" s="206" t="s">
        <v>211</v>
      </c>
    </row>
    <row r="542" spans="1:65" s="13" customFormat="1">
      <c r="B542" s="196"/>
      <c r="C542" s="197"/>
      <c r="D542" s="198" t="s">
        <v>222</v>
      </c>
      <c r="E542" s="199" t="s">
        <v>19</v>
      </c>
      <c r="F542" s="200" t="s">
        <v>309</v>
      </c>
      <c r="G542" s="197"/>
      <c r="H542" s="199" t="s">
        <v>19</v>
      </c>
      <c r="I542" s="201"/>
      <c r="J542" s="197"/>
      <c r="K542" s="197"/>
      <c r="L542" s="202"/>
      <c r="M542" s="203"/>
      <c r="N542" s="204"/>
      <c r="O542" s="204"/>
      <c r="P542" s="204"/>
      <c r="Q542" s="204"/>
      <c r="R542" s="204"/>
      <c r="S542" s="204"/>
      <c r="T542" s="205"/>
      <c r="AT542" s="206" t="s">
        <v>222</v>
      </c>
      <c r="AU542" s="206" t="s">
        <v>233</v>
      </c>
      <c r="AV542" s="13" t="s">
        <v>85</v>
      </c>
      <c r="AW542" s="13" t="s">
        <v>36</v>
      </c>
      <c r="AX542" s="13" t="s">
        <v>77</v>
      </c>
      <c r="AY542" s="206" t="s">
        <v>211</v>
      </c>
    </row>
    <row r="543" spans="1:65" s="14" customFormat="1">
      <c r="B543" s="207"/>
      <c r="C543" s="208"/>
      <c r="D543" s="198" t="s">
        <v>222</v>
      </c>
      <c r="E543" s="209" t="s">
        <v>19</v>
      </c>
      <c r="F543" s="210" t="s">
        <v>533</v>
      </c>
      <c r="G543" s="208"/>
      <c r="H543" s="211">
        <v>3</v>
      </c>
      <c r="I543" s="212"/>
      <c r="J543" s="208"/>
      <c r="K543" s="208"/>
      <c r="L543" s="213"/>
      <c r="M543" s="214"/>
      <c r="N543" s="215"/>
      <c r="O543" s="215"/>
      <c r="P543" s="215"/>
      <c r="Q543" s="215"/>
      <c r="R543" s="215"/>
      <c r="S543" s="215"/>
      <c r="T543" s="216"/>
      <c r="AT543" s="217" t="s">
        <v>222</v>
      </c>
      <c r="AU543" s="217" t="s">
        <v>233</v>
      </c>
      <c r="AV543" s="14" t="s">
        <v>87</v>
      </c>
      <c r="AW543" s="14" t="s">
        <v>36</v>
      </c>
      <c r="AX543" s="14" t="s">
        <v>77</v>
      </c>
      <c r="AY543" s="217" t="s">
        <v>211</v>
      </c>
    </row>
    <row r="544" spans="1:65" s="15" customFormat="1">
      <c r="B544" s="218"/>
      <c r="C544" s="219"/>
      <c r="D544" s="198" t="s">
        <v>222</v>
      </c>
      <c r="E544" s="220" t="s">
        <v>19</v>
      </c>
      <c r="F544" s="221" t="s">
        <v>227</v>
      </c>
      <c r="G544" s="219"/>
      <c r="H544" s="222">
        <v>3</v>
      </c>
      <c r="I544" s="223"/>
      <c r="J544" s="219"/>
      <c r="K544" s="219"/>
      <c r="L544" s="224"/>
      <c r="M544" s="225"/>
      <c r="N544" s="226"/>
      <c r="O544" s="226"/>
      <c r="P544" s="226"/>
      <c r="Q544" s="226"/>
      <c r="R544" s="226"/>
      <c r="S544" s="226"/>
      <c r="T544" s="227"/>
      <c r="AT544" s="228" t="s">
        <v>222</v>
      </c>
      <c r="AU544" s="228" t="s">
        <v>233</v>
      </c>
      <c r="AV544" s="15" t="s">
        <v>218</v>
      </c>
      <c r="AW544" s="15" t="s">
        <v>36</v>
      </c>
      <c r="AX544" s="15" t="s">
        <v>85</v>
      </c>
      <c r="AY544" s="228" t="s">
        <v>211</v>
      </c>
    </row>
    <row r="545" spans="1:65" s="12" customFormat="1" ht="20.85" customHeight="1">
      <c r="B545" s="162"/>
      <c r="C545" s="163"/>
      <c r="D545" s="164" t="s">
        <v>76</v>
      </c>
      <c r="E545" s="176" t="s">
        <v>534</v>
      </c>
      <c r="F545" s="176" t="s">
        <v>535</v>
      </c>
      <c r="G545" s="163"/>
      <c r="H545" s="163"/>
      <c r="I545" s="166"/>
      <c r="J545" s="177">
        <f>BK545</f>
        <v>0</v>
      </c>
      <c r="K545" s="163"/>
      <c r="L545" s="168"/>
      <c r="M545" s="169"/>
      <c r="N545" s="170"/>
      <c r="O545" s="170"/>
      <c r="P545" s="171">
        <f>SUM(P546:P617)</f>
        <v>0</v>
      </c>
      <c r="Q545" s="170"/>
      <c r="R545" s="171">
        <f>SUM(R546:R617)</f>
        <v>0</v>
      </c>
      <c r="S545" s="170"/>
      <c r="T545" s="172">
        <f>SUM(T546:T617)</f>
        <v>0</v>
      </c>
      <c r="AR545" s="173" t="s">
        <v>85</v>
      </c>
      <c r="AT545" s="174" t="s">
        <v>76</v>
      </c>
      <c r="AU545" s="174" t="s">
        <v>87</v>
      </c>
      <c r="AY545" s="173" t="s">
        <v>211</v>
      </c>
      <c r="BK545" s="175">
        <f>SUM(BK546:BK617)</f>
        <v>0</v>
      </c>
    </row>
    <row r="546" spans="1:65" s="2" customFormat="1" ht="49.15" customHeight="1">
      <c r="A546" s="38"/>
      <c r="B546" s="39"/>
      <c r="C546" s="178" t="s">
        <v>536</v>
      </c>
      <c r="D546" s="178" t="s">
        <v>214</v>
      </c>
      <c r="E546" s="179" t="s">
        <v>537</v>
      </c>
      <c r="F546" s="180" t="s">
        <v>538</v>
      </c>
      <c r="G546" s="181" t="s">
        <v>397</v>
      </c>
      <c r="H546" s="182">
        <v>1</v>
      </c>
      <c r="I546" s="183"/>
      <c r="J546" s="184">
        <f>ROUND(I546*H546,2)</f>
        <v>0</v>
      </c>
      <c r="K546" s="180" t="s">
        <v>19</v>
      </c>
      <c r="L546" s="43"/>
      <c r="M546" s="185" t="s">
        <v>19</v>
      </c>
      <c r="N546" s="186" t="s">
        <v>48</v>
      </c>
      <c r="O546" s="68"/>
      <c r="P546" s="187">
        <f>O546*H546</f>
        <v>0</v>
      </c>
      <c r="Q546" s="187">
        <v>0</v>
      </c>
      <c r="R546" s="187">
        <f>Q546*H546</f>
        <v>0</v>
      </c>
      <c r="S546" s="187">
        <v>0</v>
      </c>
      <c r="T546" s="188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189" t="s">
        <v>218</v>
      </c>
      <c r="AT546" s="189" t="s">
        <v>214</v>
      </c>
      <c r="AU546" s="189" t="s">
        <v>233</v>
      </c>
      <c r="AY546" s="21" t="s">
        <v>211</v>
      </c>
      <c r="BE546" s="190">
        <f>IF(N546="základní",J546,0)</f>
        <v>0</v>
      </c>
      <c r="BF546" s="190">
        <f>IF(N546="snížená",J546,0)</f>
        <v>0</v>
      </c>
      <c r="BG546" s="190">
        <f>IF(N546="zákl. přenesená",J546,0)</f>
        <v>0</v>
      </c>
      <c r="BH546" s="190">
        <f>IF(N546="sníž. přenesená",J546,0)</f>
        <v>0</v>
      </c>
      <c r="BI546" s="190">
        <f>IF(N546="nulová",J546,0)</f>
        <v>0</v>
      </c>
      <c r="BJ546" s="21" t="s">
        <v>85</v>
      </c>
      <c r="BK546" s="190">
        <f>ROUND(I546*H546,2)</f>
        <v>0</v>
      </c>
      <c r="BL546" s="21" t="s">
        <v>218</v>
      </c>
      <c r="BM546" s="189" t="s">
        <v>539</v>
      </c>
    </row>
    <row r="547" spans="1:65" s="13" customFormat="1">
      <c r="B547" s="196"/>
      <c r="C547" s="197"/>
      <c r="D547" s="198" t="s">
        <v>222</v>
      </c>
      <c r="E547" s="199" t="s">
        <v>19</v>
      </c>
      <c r="F547" s="200" t="s">
        <v>223</v>
      </c>
      <c r="G547" s="197"/>
      <c r="H547" s="199" t="s">
        <v>19</v>
      </c>
      <c r="I547" s="201"/>
      <c r="J547" s="197"/>
      <c r="K547" s="197"/>
      <c r="L547" s="202"/>
      <c r="M547" s="203"/>
      <c r="N547" s="204"/>
      <c r="O547" s="204"/>
      <c r="P547" s="204"/>
      <c r="Q547" s="204"/>
      <c r="R547" s="204"/>
      <c r="S547" s="204"/>
      <c r="T547" s="205"/>
      <c r="AT547" s="206" t="s">
        <v>222</v>
      </c>
      <c r="AU547" s="206" t="s">
        <v>233</v>
      </c>
      <c r="AV547" s="13" t="s">
        <v>85</v>
      </c>
      <c r="AW547" s="13" t="s">
        <v>36</v>
      </c>
      <c r="AX547" s="13" t="s">
        <v>77</v>
      </c>
      <c r="AY547" s="206" t="s">
        <v>211</v>
      </c>
    </row>
    <row r="548" spans="1:65" s="13" customFormat="1">
      <c r="B548" s="196"/>
      <c r="C548" s="197"/>
      <c r="D548" s="198" t="s">
        <v>222</v>
      </c>
      <c r="E548" s="199" t="s">
        <v>19</v>
      </c>
      <c r="F548" s="200" t="s">
        <v>391</v>
      </c>
      <c r="G548" s="197"/>
      <c r="H548" s="199" t="s">
        <v>19</v>
      </c>
      <c r="I548" s="201"/>
      <c r="J548" s="197"/>
      <c r="K548" s="197"/>
      <c r="L548" s="202"/>
      <c r="M548" s="203"/>
      <c r="N548" s="204"/>
      <c r="O548" s="204"/>
      <c r="P548" s="204"/>
      <c r="Q548" s="204"/>
      <c r="R548" s="204"/>
      <c r="S548" s="204"/>
      <c r="T548" s="205"/>
      <c r="AT548" s="206" t="s">
        <v>222</v>
      </c>
      <c r="AU548" s="206" t="s">
        <v>233</v>
      </c>
      <c r="AV548" s="13" t="s">
        <v>85</v>
      </c>
      <c r="AW548" s="13" t="s">
        <v>36</v>
      </c>
      <c r="AX548" s="13" t="s">
        <v>77</v>
      </c>
      <c r="AY548" s="206" t="s">
        <v>211</v>
      </c>
    </row>
    <row r="549" spans="1:65" s="13" customFormat="1">
      <c r="B549" s="196"/>
      <c r="C549" s="197"/>
      <c r="D549" s="198" t="s">
        <v>222</v>
      </c>
      <c r="E549" s="199" t="s">
        <v>19</v>
      </c>
      <c r="F549" s="200" t="s">
        <v>540</v>
      </c>
      <c r="G549" s="197"/>
      <c r="H549" s="199" t="s">
        <v>19</v>
      </c>
      <c r="I549" s="201"/>
      <c r="J549" s="197"/>
      <c r="K549" s="197"/>
      <c r="L549" s="202"/>
      <c r="M549" s="203"/>
      <c r="N549" s="204"/>
      <c r="O549" s="204"/>
      <c r="P549" s="204"/>
      <c r="Q549" s="204"/>
      <c r="R549" s="204"/>
      <c r="S549" s="204"/>
      <c r="T549" s="205"/>
      <c r="AT549" s="206" t="s">
        <v>222</v>
      </c>
      <c r="AU549" s="206" t="s">
        <v>233</v>
      </c>
      <c r="AV549" s="13" t="s">
        <v>85</v>
      </c>
      <c r="AW549" s="13" t="s">
        <v>36</v>
      </c>
      <c r="AX549" s="13" t="s">
        <v>77</v>
      </c>
      <c r="AY549" s="206" t="s">
        <v>211</v>
      </c>
    </row>
    <row r="550" spans="1:65" s="13" customFormat="1">
      <c r="B550" s="196"/>
      <c r="C550" s="197"/>
      <c r="D550" s="198" t="s">
        <v>222</v>
      </c>
      <c r="E550" s="199" t="s">
        <v>19</v>
      </c>
      <c r="F550" s="200" t="s">
        <v>541</v>
      </c>
      <c r="G550" s="197"/>
      <c r="H550" s="199" t="s">
        <v>19</v>
      </c>
      <c r="I550" s="201"/>
      <c r="J550" s="197"/>
      <c r="K550" s="197"/>
      <c r="L550" s="202"/>
      <c r="M550" s="203"/>
      <c r="N550" s="204"/>
      <c r="O550" s="204"/>
      <c r="P550" s="204"/>
      <c r="Q550" s="204"/>
      <c r="R550" s="204"/>
      <c r="S550" s="204"/>
      <c r="T550" s="205"/>
      <c r="AT550" s="206" t="s">
        <v>222</v>
      </c>
      <c r="AU550" s="206" t="s">
        <v>233</v>
      </c>
      <c r="AV550" s="13" t="s">
        <v>85</v>
      </c>
      <c r="AW550" s="13" t="s">
        <v>36</v>
      </c>
      <c r="AX550" s="13" t="s">
        <v>77</v>
      </c>
      <c r="AY550" s="206" t="s">
        <v>211</v>
      </c>
    </row>
    <row r="551" spans="1:65" s="13" customFormat="1">
      <c r="B551" s="196"/>
      <c r="C551" s="197"/>
      <c r="D551" s="198" t="s">
        <v>222</v>
      </c>
      <c r="E551" s="199" t="s">
        <v>19</v>
      </c>
      <c r="F551" s="200" t="s">
        <v>307</v>
      </c>
      <c r="G551" s="197"/>
      <c r="H551" s="199" t="s">
        <v>19</v>
      </c>
      <c r="I551" s="201"/>
      <c r="J551" s="197"/>
      <c r="K551" s="197"/>
      <c r="L551" s="202"/>
      <c r="M551" s="203"/>
      <c r="N551" s="204"/>
      <c r="O551" s="204"/>
      <c r="P551" s="204"/>
      <c r="Q551" s="204"/>
      <c r="R551" s="204"/>
      <c r="S551" s="204"/>
      <c r="T551" s="205"/>
      <c r="AT551" s="206" t="s">
        <v>222</v>
      </c>
      <c r="AU551" s="206" t="s">
        <v>233</v>
      </c>
      <c r="AV551" s="13" t="s">
        <v>85</v>
      </c>
      <c r="AW551" s="13" t="s">
        <v>36</v>
      </c>
      <c r="AX551" s="13" t="s">
        <v>77</v>
      </c>
      <c r="AY551" s="206" t="s">
        <v>211</v>
      </c>
    </row>
    <row r="552" spans="1:65" s="13" customFormat="1">
      <c r="B552" s="196"/>
      <c r="C552" s="197"/>
      <c r="D552" s="198" t="s">
        <v>222</v>
      </c>
      <c r="E552" s="199" t="s">
        <v>19</v>
      </c>
      <c r="F552" s="200" t="s">
        <v>399</v>
      </c>
      <c r="G552" s="197"/>
      <c r="H552" s="199" t="s">
        <v>19</v>
      </c>
      <c r="I552" s="201"/>
      <c r="J552" s="197"/>
      <c r="K552" s="197"/>
      <c r="L552" s="202"/>
      <c r="M552" s="203"/>
      <c r="N552" s="204"/>
      <c r="O552" s="204"/>
      <c r="P552" s="204"/>
      <c r="Q552" s="204"/>
      <c r="R552" s="204"/>
      <c r="S552" s="204"/>
      <c r="T552" s="205"/>
      <c r="AT552" s="206" t="s">
        <v>222</v>
      </c>
      <c r="AU552" s="206" t="s">
        <v>233</v>
      </c>
      <c r="AV552" s="13" t="s">
        <v>85</v>
      </c>
      <c r="AW552" s="13" t="s">
        <v>36</v>
      </c>
      <c r="AX552" s="13" t="s">
        <v>77</v>
      </c>
      <c r="AY552" s="206" t="s">
        <v>211</v>
      </c>
    </row>
    <row r="553" spans="1:65" s="14" customFormat="1">
      <c r="B553" s="207"/>
      <c r="C553" s="208"/>
      <c r="D553" s="198" t="s">
        <v>222</v>
      </c>
      <c r="E553" s="209" t="s">
        <v>19</v>
      </c>
      <c r="F553" s="210" t="s">
        <v>542</v>
      </c>
      <c r="G553" s="208"/>
      <c r="H553" s="211">
        <v>1</v>
      </c>
      <c r="I553" s="212"/>
      <c r="J553" s="208"/>
      <c r="K553" s="208"/>
      <c r="L553" s="213"/>
      <c r="M553" s="214"/>
      <c r="N553" s="215"/>
      <c r="O553" s="215"/>
      <c r="P553" s="215"/>
      <c r="Q553" s="215"/>
      <c r="R553" s="215"/>
      <c r="S553" s="215"/>
      <c r="T553" s="216"/>
      <c r="AT553" s="217" t="s">
        <v>222</v>
      </c>
      <c r="AU553" s="217" t="s">
        <v>233</v>
      </c>
      <c r="AV553" s="14" t="s">
        <v>87</v>
      </c>
      <c r="AW553" s="14" t="s">
        <v>36</v>
      </c>
      <c r="AX553" s="14" t="s">
        <v>77</v>
      </c>
      <c r="AY553" s="217" t="s">
        <v>211</v>
      </c>
    </row>
    <row r="554" spans="1:65" s="15" customFormat="1">
      <c r="B554" s="218"/>
      <c r="C554" s="219"/>
      <c r="D554" s="198" t="s">
        <v>222</v>
      </c>
      <c r="E554" s="220" t="s">
        <v>19</v>
      </c>
      <c r="F554" s="221" t="s">
        <v>227</v>
      </c>
      <c r="G554" s="219"/>
      <c r="H554" s="222">
        <v>1</v>
      </c>
      <c r="I554" s="223"/>
      <c r="J554" s="219"/>
      <c r="K554" s="219"/>
      <c r="L554" s="224"/>
      <c r="M554" s="225"/>
      <c r="N554" s="226"/>
      <c r="O554" s="226"/>
      <c r="P554" s="226"/>
      <c r="Q554" s="226"/>
      <c r="R554" s="226"/>
      <c r="S554" s="226"/>
      <c r="T554" s="227"/>
      <c r="AT554" s="228" t="s">
        <v>222</v>
      </c>
      <c r="AU554" s="228" t="s">
        <v>233</v>
      </c>
      <c r="AV554" s="15" t="s">
        <v>218</v>
      </c>
      <c r="AW554" s="15" t="s">
        <v>36</v>
      </c>
      <c r="AX554" s="15" t="s">
        <v>85</v>
      </c>
      <c r="AY554" s="228" t="s">
        <v>211</v>
      </c>
    </row>
    <row r="555" spans="1:65" s="2" customFormat="1" ht="37.9" customHeight="1">
      <c r="A555" s="38"/>
      <c r="B555" s="39"/>
      <c r="C555" s="178" t="s">
        <v>543</v>
      </c>
      <c r="D555" s="178" t="s">
        <v>214</v>
      </c>
      <c r="E555" s="179" t="s">
        <v>544</v>
      </c>
      <c r="F555" s="180" t="s">
        <v>545</v>
      </c>
      <c r="G555" s="181" t="s">
        <v>397</v>
      </c>
      <c r="H555" s="182">
        <v>1</v>
      </c>
      <c r="I555" s="183"/>
      <c r="J555" s="184">
        <f>ROUND(I555*H555,2)</f>
        <v>0</v>
      </c>
      <c r="K555" s="180" t="s">
        <v>19</v>
      </c>
      <c r="L555" s="43"/>
      <c r="M555" s="185" t="s">
        <v>19</v>
      </c>
      <c r="N555" s="186" t="s">
        <v>48</v>
      </c>
      <c r="O555" s="68"/>
      <c r="P555" s="187">
        <f>O555*H555</f>
        <v>0</v>
      </c>
      <c r="Q555" s="187">
        <v>0</v>
      </c>
      <c r="R555" s="187">
        <f>Q555*H555</f>
        <v>0</v>
      </c>
      <c r="S555" s="187">
        <v>0</v>
      </c>
      <c r="T555" s="188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189" t="s">
        <v>218</v>
      </c>
      <c r="AT555" s="189" t="s">
        <v>214</v>
      </c>
      <c r="AU555" s="189" t="s">
        <v>233</v>
      </c>
      <c r="AY555" s="21" t="s">
        <v>211</v>
      </c>
      <c r="BE555" s="190">
        <f>IF(N555="základní",J555,0)</f>
        <v>0</v>
      </c>
      <c r="BF555" s="190">
        <f>IF(N555="snížená",J555,0)</f>
        <v>0</v>
      </c>
      <c r="BG555" s="190">
        <f>IF(N555="zákl. přenesená",J555,0)</f>
        <v>0</v>
      </c>
      <c r="BH555" s="190">
        <f>IF(N555="sníž. přenesená",J555,0)</f>
        <v>0</v>
      </c>
      <c r="BI555" s="190">
        <f>IF(N555="nulová",J555,0)</f>
        <v>0</v>
      </c>
      <c r="BJ555" s="21" t="s">
        <v>85</v>
      </c>
      <c r="BK555" s="190">
        <f>ROUND(I555*H555,2)</f>
        <v>0</v>
      </c>
      <c r="BL555" s="21" t="s">
        <v>218</v>
      </c>
      <c r="BM555" s="189" t="s">
        <v>546</v>
      </c>
    </row>
    <row r="556" spans="1:65" s="13" customFormat="1">
      <c r="B556" s="196"/>
      <c r="C556" s="197"/>
      <c r="D556" s="198" t="s">
        <v>222</v>
      </c>
      <c r="E556" s="199" t="s">
        <v>19</v>
      </c>
      <c r="F556" s="200" t="s">
        <v>223</v>
      </c>
      <c r="G556" s="197"/>
      <c r="H556" s="199" t="s">
        <v>19</v>
      </c>
      <c r="I556" s="201"/>
      <c r="J556" s="197"/>
      <c r="K556" s="197"/>
      <c r="L556" s="202"/>
      <c r="M556" s="203"/>
      <c r="N556" s="204"/>
      <c r="O556" s="204"/>
      <c r="P556" s="204"/>
      <c r="Q556" s="204"/>
      <c r="R556" s="204"/>
      <c r="S556" s="204"/>
      <c r="T556" s="205"/>
      <c r="AT556" s="206" t="s">
        <v>222</v>
      </c>
      <c r="AU556" s="206" t="s">
        <v>233</v>
      </c>
      <c r="AV556" s="13" t="s">
        <v>85</v>
      </c>
      <c r="AW556" s="13" t="s">
        <v>36</v>
      </c>
      <c r="AX556" s="13" t="s">
        <v>77</v>
      </c>
      <c r="AY556" s="206" t="s">
        <v>211</v>
      </c>
    </row>
    <row r="557" spans="1:65" s="13" customFormat="1">
      <c r="B557" s="196"/>
      <c r="C557" s="197"/>
      <c r="D557" s="198" t="s">
        <v>222</v>
      </c>
      <c r="E557" s="199" t="s">
        <v>19</v>
      </c>
      <c r="F557" s="200" t="s">
        <v>391</v>
      </c>
      <c r="G557" s="197"/>
      <c r="H557" s="199" t="s">
        <v>19</v>
      </c>
      <c r="I557" s="201"/>
      <c r="J557" s="197"/>
      <c r="K557" s="197"/>
      <c r="L557" s="202"/>
      <c r="M557" s="203"/>
      <c r="N557" s="204"/>
      <c r="O557" s="204"/>
      <c r="P557" s="204"/>
      <c r="Q557" s="204"/>
      <c r="R557" s="204"/>
      <c r="S557" s="204"/>
      <c r="T557" s="205"/>
      <c r="AT557" s="206" t="s">
        <v>222</v>
      </c>
      <c r="AU557" s="206" t="s">
        <v>233</v>
      </c>
      <c r="AV557" s="13" t="s">
        <v>85</v>
      </c>
      <c r="AW557" s="13" t="s">
        <v>36</v>
      </c>
      <c r="AX557" s="13" t="s">
        <v>77</v>
      </c>
      <c r="AY557" s="206" t="s">
        <v>211</v>
      </c>
    </row>
    <row r="558" spans="1:65" s="13" customFormat="1">
      <c r="B558" s="196"/>
      <c r="C558" s="197"/>
      <c r="D558" s="198" t="s">
        <v>222</v>
      </c>
      <c r="E558" s="199" t="s">
        <v>19</v>
      </c>
      <c r="F558" s="200" t="s">
        <v>540</v>
      </c>
      <c r="G558" s="197"/>
      <c r="H558" s="199" t="s">
        <v>19</v>
      </c>
      <c r="I558" s="201"/>
      <c r="J558" s="197"/>
      <c r="K558" s="197"/>
      <c r="L558" s="202"/>
      <c r="M558" s="203"/>
      <c r="N558" s="204"/>
      <c r="O558" s="204"/>
      <c r="P558" s="204"/>
      <c r="Q558" s="204"/>
      <c r="R558" s="204"/>
      <c r="S558" s="204"/>
      <c r="T558" s="205"/>
      <c r="AT558" s="206" t="s">
        <v>222</v>
      </c>
      <c r="AU558" s="206" t="s">
        <v>233</v>
      </c>
      <c r="AV558" s="13" t="s">
        <v>85</v>
      </c>
      <c r="AW558" s="13" t="s">
        <v>36</v>
      </c>
      <c r="AX558" s="13" t="s">
        <v>77</v>
      </c>
      <c r="AY558" s="206" t="s">
        <v>211</v>
      </c>
    </row>
    <row r="559" spans="1:65" s="13" customFormat="1">
      <c r="B559" s="196"/>
      <c r="C559" s="197"/>
      <c r="D559" s="198" t="s">
        <v>222</v>
      </c>
      <c r="E559" s="199" t="s">
        <v>19</v>
      </c>
      <c r="F559" s="200" t="s">
        <v>541</v>
      </c>
      <c r="G559" s="197"/>
      <c r="H559" s="199" t="s">
        <v>19</v>
      </c>
      <c r="I559" s="201"/>
      <c r="J559" s="197"/>
      <c r="K559" s="197"/>
      <c r="L559" s="202"/>
      <c r="M559" s="203"/>
      <c r="N559" s="204"/>
      <c r="O559" s="204"/>
      <c r="P559" s="204"/>
      <c r="Q559" s="204"/>
      <c r="R559" s="204"/>
      <c r="S559" s="204"/>
      <c r="T559" s="205"/>
      <c r="AT559" s="206" t="s">
        <v>222</v>
      </c>
      <c r="AU559" s="206" t="s">
        <v>233</v>
      </c>
      <c r="AV559" s="13" t="s">
        <v>85</v>
      </c>
      <c r="AW559" s="13" t="s">
        <v>36</v>
      </c>
      <c r="AX559" s="13" t="s">
        <v>77</v>
      </c>
      <c r="AY559" s="206" t="s">
        <v>211</v>
      </c>
    </row>
    <row r="560" spans="1:65" s="13" customFormat="1">
      <c r="B560" s="196"/>
      <c r="C560" s="197"/>
      <c r="D560" s="198" t="s">
        <v>222</v>
      </c>
      <c r="E560" s="199" t="s">
        <v>19</v>
      </c>
      <c r="F560" s="200" t="s">
        <v>307</v>
      </c>
      <c r="G560" s="197"/>
      <c r="H560" s="199" t="s">
        <v>19</v>
      </c>
      <c r="I560" s="201"/>
      <c r="J560" s="197"/>
      <c r="K560" s="197"/>
      <c r="L560" s="202"/>
      <c r="M560" s="203"/>
      <c r="N560" s="204"/>
      <c r="O560" s="204"/>
      <c r="P560" s="204"/>
      <c r="Q560" s="204"/>
      <c r="R560" s="204"/>
      <c r="S560" s="204"/>
      <c r="T560" s="205"/>
      <c r="AT560" s="206" t="s">
        <v>222</v>
      </c>
      <c r="AU560" s="206" t="s">
        <v>233</v>
      </c>
      <c r="AV560" s="13" t="s">
        <v>85</v>
      </c>
      <c r="AW560" s="13" t="s">
        <v>36</v>
      </c>
      <c r="AX560" s="13" t="s">
        <v>77</v>
      </c>
      <c r="AY560" s="206" t="s">
        <v>211</v>
      </c>
    </row>
    <row r="561" spans="1:65" s="13" customFormat="1">
      <c r="B561" s="196"/>
      <c r="C561" s="197"/>
      <c r="D561" s="198" t="s">
        <v>222</v>
      </c>
      <c r="E561" s="199" t="s">
        <v>19</v>
      </c>
      <c r="F561" s="200" t="s">
        <v>399</v>
      </c>
      <c r="G561" s="197"/>
      <c r="H561" s="199" t="s">
        <v>19</v>
      </c>
      <c r="I561" s="201"/>
      <c r="J561" s="197"/>
      <c r="K561" s="197"/>
      <c r="L561" s="202"/>
      <c r="M561" s="203"/>
      <c r="N561" s="204"/>
      <c r="O561" s="204"/>
      <c r="P561" s="204"/>
      <c r="Q561" s="204"/>
      <c r="R561" s="204"/>
      <c r="S561" s="204"/>
      <c r="T561" s="205"/>
      <c r="AT561" s="206" t="s">
        <v>222</v>
      </c>
      <c r="AU561" s="206" t="s">
        <v>233</v>
      </c>
      <c r="AV561" s="13" t="s">
        <v>85</v>
      </c>
      <c r="AW561" s="13" t="s">
        <v>36</v>
      </c>
      <c r="AX561" s="13" t="s">
        <v>77</v>
      </c>
      <c r="AY561" s="206" t="s">
        <v>211</v>
      </c>
    </row>
    <row r="562" spans="1:65" s="14" customFormat="1">
      <c r="B562" s="207"/>
      <c r="C562" s="208"/>
      <c r="D562" s="198" t="s">
        <v>222</v>
      </c>
      <c r="E562" s="209" t="s">
        <v>19</v>
      </c>
      <c r="F562" s="210" t="s">
        <v>542</v>
      </c>
      <c r="G562" s="208"/>
      <c r="H562" s="211">
        <v>1</v>
      </c>
      <c r="I562" s="212"/>
      <c r="J562" s="208"/>
      <c r="K562" s="208"/>
      <c r="L562" s="213"/>
      <c r="M562" s="214"/>
      <c r="N562" s="215"/>
      <c r="O562" s="215"/>
      <c r="P562" s="215"/>
      <c r="Q562" s="215"/>
      <c r="R562" s="215"/>
      <c r="S562" s="215"/>
      <c r="T562" s="216"/>
      <c r="AT562" s="217" t="s">
        <v>222</v>
      </c>
      <c r="AU562" s="217" t="s">
        <v>233</v>
      </c>
      <c r="AV562" s="14" t="s">
        <v>87</v>
      </c>
      <c r="AW562" s="14" t="s">
        <v>36</v>
      </c>
      <c r="AX562" s="14" t="s">
        <v>77</v>
      </c>
      <c r="AY562" s="217" t="s">
        <v>211</v>
      </c>
    </row>
    <row r="563" spans="1:65" s="15" customFormat="1">
      <c r="B563" s="218"/>
      <c r="C563" s="219"/>
      <c r="D563" s="198" t="s">
        <v>222</v>
      </c>
      <c r="E563" s="220" t="s">
        <v>19</v>
      </c>
      <c r="F563" s="221" t="s">
        <v>227</v>
      </c>
      <c r="G563" s="219"/>
      <c r="H563" s="222">
        <v>1</v>
      </c>
      <c r="I563" s="223"/>
      <c r="J563" s="219"/>
      <c r="K563" s="219"/>
      <c r="L563" s="224"/>
      <c r="M563" s="225"/>
      <c r="N563" s="226"/>
      <c r="O563" s="226"/>
      <c r="P563" s="226"/>
      <c r="Q563" s="226"/>
      <c r="R563" s="226"/>
      <c r="S563" s="226"/>
      <c r="T563" s="227"/>
      <c r="AT563" s="228" t="s">
        <v>222</v>
      </c>
      <c r="AU563" s="228" t="s">
        <v>233</v>
      </c>
      <c r="AV563" s="15" t="s">
        <v>218</v>
      </c>
      <c r="AW563" s="15" t="s">
        <v>36</v>
      </c>
      <c r="AX563" s="15" t="s">
        <v>85</v>
      </c>
      <c r="AY563" s="228" t="s">
        <v>211</v>
      </c>
    </row>
    <row r="564" spans="1:65" s="2" customFormat="1" ht="24.2" customHeight="1">
      <c r="A564" s="38"/>
      <c r="B564" s="39"/>
      <c r="C564" s="178" t="s">
        <v>335</v>
      </c>
      <c r="D564" s="178" t="s">
        <v>214</v>
      </c>
      <c r="E564" s="179" t="s">
        <v>547</v>
      </c>
      <c r="F564" s="180" t="s">
        <v>548</v>
      </c>
      <c r="G564" s="181" t="s">
        <v>397</v>
      </c>
      <c r="H564" s="182">
        <v>1</v>
      </c>
      <c r="I564" s="183"/>
      <c r="J564" s="184">
        <f>ROUND(I564*H564,2)</f>
        <v>0</v>
      </c>
      <c r="K564" s="180" t="s">
        <v>19</v>
      </c>
      <c r="L564" s="43"/>
      <c r="M564" s="185" t="s">
        <v>19</v>
      </c>
      <c r="N564" s="186" t="s">
        <v>48</v>
      </c>
      <c r="O564" s="68"/>
      <c r="P564" s="187">
        <f>O564*H564</f>
        <v>0</v>
      </c>
      <c r="Q564" s="187">
        <v>0</v>
      </c>
      <c r="R564" s="187">
        <f>Q564*H564</f>
        <v>0</v>
      </c>
      <c r="S564" s="187">
        <v>0</v>
      </c>
      <c r="T564" s="188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189" t="s">
        <v>218</v>
      </c>
      <c r="AT564" s="189" t="s">
        <v>214</v>
      </c>
      <c r="AU564" s="189" t="s">
        <v>233</v>
      </c>
      <c r="AY564" s="21" t="s">
        <v>211</v>
      </c>
      <c r="BE564" s="190">
        <f>IF(N564="základní",J564,0)</f>
        <v>0</v>
      </c>
      <c r="BF564" s="190">
        <f>IF(N564="snížená",J564,0)</f>
        <v>0</v>
      </c>
      <c r="BG564" s="190">
        <f>IF(N564="zákl. přenesená",J564,0)</f>
        <v>0</v>
      </c>
      <c r="BH564" s="190">
        <f>IF(N564="sníž. přenesená",J564,0)</f>
        <v>0</v>
      </c>
      <c r="BI564" s="190">
        <f>IF(N564="nulová",J564,0)</f>
        <v>0</v>
      </c>
      <c r="BJ564" s="21" t="s">
        <v>85</v>
      </c>
      <c r="BK564" s="190">
        <f>ROUND(I564*H564,2)</f>
        <v>0</v>
      </c>
      <c r="BL564" s="21" t="s">
        <v>218</v>
      </c>
      <c r="BM564" s="189" t="s">
        <v>549</v>
      </c>
    </row>
    <row r="565" spans="1:65" s="13" customFormat="1">
      <c r="B565" s="196"/>
      <c r="C565" s="197"/>
      <c r="D565" s="198" t="s">
        <v>222</v>
      </c>
      <c r="E565" s="199" t="s">
        <v>19</v>
      </c>
      <c r="F565" s="200" t="s">
        <v>223</v>
      </c>
      <c r="G565" s="197"/>
      <c r="H565" s="199" t="s">
        <v>19</v>
      </c>
      <c r="I565" s="201"/>
      <c r="J565" s="197"/>
      <c r="K565" s="197"/>
      <c r="L565" s="202"/>
      <c r="M565" s="203"/>
      <c r="N565" s="204"/>
      <c r="O565" s="204"/>
      <c r="P565" s="204"/>
      <c r="Q565" s="204"/>
      <c r="R565" s="204"/>
      <c r="S565" s="204"/>
      <c r="T565" s="205"/>
      <c r="AT565" s="206" t="s">
        <v>222</v>
      </c>
      <c r="AU565" s="206" t="s">
        <v>233</v>
      </c>
      <c r="AV565" s="13" t="s">
        <v>85</v>
      </c>
      <c r="AW565" s="13" t="s">
        <v>36</v>
      </c>
      <c r="AX565" s="13" t="s">
        <v>77</v>
      </c>
      <c r="AY565" s="206" t="s">
        <v>211</v>
      </c>
    </row>
    <row r="566" spans="1:65" s="13" customFormat="1">
      <c r="B566" s="196"/>
      <c r="C566" s="197"/>
      <c r="D566" s="198" t="s">
        <v>222</v>
      </c>
      <c r="E566" s="199" t="s">
        <v>19</v>
      </c>
      <c r="F566" s="200" t="s">
        <v>391</v>
      </c>
      <c r="G566" s="197"/>
      <c r="H566" s="199" t="s">
        <v>19</v>
      </c>
      <c r="I566" s="201"/>
      <c r="J566" s="197"/>
      <c r="K566" s="197"/>
      <c r="L566" s="202"/>
      <c r="M566" s="203"/>
      <c r="N566" s="204"/>
      <c r="O566" s="204"/>
      <c r="P566" s="204"/>
      <c r="Q566" s="204"/>
      <c r="R566" s="204"/>
      <c r="S566" s="204"/>
      <c r="T566" s="205"/>
      <c r="AT566" s="206" t="s">
        <v>222</v>
      </c>
      <c r="AU566" s="206" t="s">
        <v>233</v>
      </c>
      <c r="AV566" s="13" t="s">
        <v>85</v>
      </c>
      <c r="AW566" s="13" t="s">
        <v>36</v>
      </c>
      <c r="AX566" s="13" t="s">
        <v>77</v>
      </c>
      <c r="AY566" s="206" t="s">
        <v>211</v>
      </c>
    </row>
    <row r="567" spans="1:65" s="13" customFormat="1">
      <c r="B567" s="196"/>
      <c r="C567" s="197"/>
      <c r="D567" s="198" t="s">
        <v>222</v>
      </c>
      <c r="E567" s="199" t="s">
        <v>19</v>
      </c>
      <c r="F567" s="200" t="s">
        <v>540</v>
      </c>
      <c r="G567" s="197"/>
      <c r="H567" s="199" t="s">
        <v>19</v>
      </c>
      <c r="I567" s="201"/>
      <c r="J567" s="197"/>
      <c r="K567" s="197"/>
      <c r="L567" s="202"/>
      <c r="M567" s="203"/>
      <c r="N567" s="204"/>
      <c r="O567" s="204"/>
      <c r="P567" s="204"/>
      <c r="Q567" s="204"/>
      <c r="R567" s="204"/>
      <c r="S567" s="204"/>
      <c r="T567" s="205"/>
      <c r="AT567" s="206" t="s">
        <v>222</v>
      </c>
      <c r="AU567" s="206" t="s">
        <v>233</v>
      </c>
      <c r="AV567" s="13" t="s">
        <v>85</v>
      </c>
      <c r="AW567" s="13" t="s">
        <v>36</v>
      </c>
      <c r="AX567" s="13" t="s">
        <v>77</v>
      </c>
      <c r="AY567" s="206" t="s">
        <v>211</v>
      </c>
    </row>
    <row r="568" spans="1:65" s="13" customFormat="1">
      <c r="B568" s="196"/>
      <c r="C568" s="197"/>
      <c r="D568" s="198" t="s">
        <v>222</v>
      </c>
      <c r="E568" s="199" t="s">
        <v>19</v>
      </c>
      <c r="F568" s="200" t="s">
        <v>541</v>
      </c>
      <c r="G568" s="197"/>
      <c r="H568" s="199" t="s">
        <v>19</v>
      </c>
      <c r="I568" s="201"/>
      <c r="J568" s="197"/>
      <c r="K568" s="197"/>
      <c r="L568" s="202"/>
      <c r="M568" s="203"/>
      <c r="N568" s="204"/>
      <c r="O568" s="204"/>
      <c r="P568" s="204"/>
      <c r="Q568" s="204"/>
      <c r="R568" s="204"/>
      <c r="S568" s="204"/>
      <c r="T568" s="205"/>
      <c r="AT568" s="206" t="s">
        <v>222</v>
      </c>
      <c r="AU568" s="206" t="s">
        <v>233</v>
      </c>
      <c r="AV568" s="13" t="s">
        <v>85</v>
      </c>
      <c r="AW568" s="13" t="s">
        <v>36</v>
      </c>
      <c r="AX568" s="13" t="s">
        <v>77</v>
      </c>
      <c r="AY568" s="206" t="s">
        <v>211</v>
      </c>
    </row>
    <row r="569" spans="1:65" s="13" customFormat="1">
      <c r="B569" s="196"/>
      <c r="C569" s="197"/>
      <c r="D569" s="198" t="s">
        <v>222</v>
      </c>
      <c r="E569" s="199" t="s">
        <v>19</v>
      </c>
      <c r="F569" s="200" t="s">
        <v>307</v>
      </c>
      <c r="G569" s="197"/>
      <c r="H569" s="199" t="s">
        <v>19</v>
      </c>
      <c r="I569" s="201"/>
      <c r="J569" s="197"/>
      <c r="K569" s="197"/>
      <c r="L569" s="202"/>
      <c r="M569" s="203"/>
      <c r="N569" s="204"/>
      <c r="O569" s="204"/>
      <c r="P569" s="204"/>
      <c r="Q569" s="204"/>
      <c r="R569" s="204"/>
      <c r="S569" s="204"/>
      <c r="T569" s="205"/>
      <c r="AT569" s="206" t="s">
        <v>222</v>
      </c>
      <c r="AU569" s="206" t="s">
        <v>233</v>
      </c>
      <c r="AV569" s="13" t="s">
        <v>85</v>
      </c>
      <c r="AW569" s="13" t="s">
        <v>36</v>
      </c>
      <c r="AX569" s="13" t="s">
        <v>77</v>
      </c>
      <c r="AY569" s="206" t="s">
        <v>211</v>
      </c>
    </row>
    <row r="570" spans="1:65" s="13" customFormat="1">
      <c r="B570" s="196"/>
      <c r="C570" s="197"/>
      <c r="D570" s="198" t="s">
        <v>222</v>
      </c>
      <c r="E570" s="199" t="s">
        <v>19</v>
      </c>
      <c r="F570" s="200" t="s">
        <v>399</v>
      </c>
      <c r="G570" s="197"/>
      <c r="H570" s="199" t="s">
        <v>19</v>
      </c>
      <c r="I570" s="201"/>
      <c r="J570" s="197"/>
      <c r="K570" s="197"/>
      <c r="L570" s="202"/>
      <c r="M570" s="203"/>
      <c r="N570" s="204"/>
      <c r="O570" s="204"/>
      <c r="P570" s="204"/>
      <c r="Q570" s="204"/>
      <c r="R570" s="204"/>
      <c r="S570" s="204"/>
      <c r="T570" s="205"/>
      <c r="AT570" s="206" t="s">
        <v>222</v>
      </c>
      <c r="AU570" s="206" t="s">
        <v>233</v>
      </c>
      <c r="AV570" s="13" t="s">
        <v>85</v>
      </c>
      <c r="AW570" s="13" t="s">
        <v>36</v>
      </c>
      <c r="AX570" s="13" t="s">
        <v>77</v>
      </c>
      <c r="AY570" s="206" t="s">
        <v>211</v>
      </c>
    </row>
    <row r="571" spans="1:65" s="14" customFormat="1">
      <c r="B571" s="207"/>
      <c r="C571" s="208"/>
      <c r="D571" s="198" t="s">
        <v>222</v>
      </c>
      <c r="E571" s="209" t="s">
        <v>19</v>
      </c>
      <c r="F571" s="210" t="s">
        <v>542</v>
      </c>
      <c r="G571" s="208"/>
      <c r="H571" s="211">
        <v>1</v>
      </c>
      <c r="I571" s="212"/>
      <c r="J571" s="208"/>
      <c r="K571" s="208"/>
      <c r="L571" s="213"/>
      <c r="M571" s="214"/>
      <c r="N571" s="215"/>
      <c r="O571" s="215"/>
      <c r="P571" s="215"/>
      <c r="Q571" s="215"/>
      <c r="R571" s="215"/>
      <c r="S571" s="215"/>
      <c r="T571" s="216"/>
      <c r="AT571" s="217" t="s">
        <v>222</v>
      </c>
      <c r="AU571" s="217" t="s">
        <v>233</v>
      </c>
      <c r="AV571" s="14" t="s">
        <v>87</v>
      </c>
      <c r="AW571" s="14" t="s">
        <v>36</v>
      </c>
      <c r="AX571" s="14" t="s">
        <v>77</v>
      </c>
      <c r="AY571" s="217" t="s">
        <v>211</v>
      </c>
    </row>
    <row r="572" spans="1:65" s="15" customFormat="1">
      <c r="B572" s="218"/>
      <c r="C572" s="219"/>
      <c r="D572" s="198" t="s">
        <v>222</v>
      </c>
      <c r="E572" s="220" t="s">
        <v>19</v>
      </c>
      <c r="F572" s="221" t="s">
        <v>227</v>
      </c>
      <c r="G572" s="219"/>
      <c r="H572" s="222">
        <v>1</v>
      </c>
      <c r="I572" s="223"/>
      <c r="J572" s="219"/>
      <c r="K572" s="219"/>
      <c r="L572" s="224"/>
      <c r="M572" s="225"/>
      <c r="N572" s="226"/>
      <c r="O572" s="226"/>
      <c r="P572" s="226"/>
      <c r="Q572" s="226"/>
      <c r="R572" s="226"/>
      <c r="S572" s="226"/>
      <c r="T572" s="227"/>
      <c r="AT572" s="228" t="s">
        <v>222</v>
      </c>
      <c r="AU572" s="228" t="s">
        <v>233</v>
      </c>
      <c r="AV572" s="15" t="s">
        <v>218</v>
      </c>
      <c r="AW572" s="15" t="s">
        <v>36</v>
      </c>
      <c r="AX572" s="15" t="s">
        <v>85</v>
      </c>
      <c r="AY572" s="228" t="s">
        <v>211</v>
      </c>
    </row>
    <row r="573" spans="1:65" s="2" customFormat="1" ht="24.2" customHeight="1">
      <c r="A573" s="38"/>
      <c r="B573" s="39"/>
      <c r="C573" s="178" t="s">
        <v>550</v>
      </c>
      <c r="D573" s="178" t="s">
        <v>214</v>
      </c>
      <c r="E573" s="179" t="s">
        <v>551</v>
      </c>
      <c r="F573" s="180" t="s">
        <v>552</v>
      </c>
      <c r="G573" s="181" t="s">
        <v>397</v>
      </c>
      <c r="H573" s="182">
        <v>1</v>
      </c>
      <c r="I573" s="183"/>
      <c r="J573" s="184">
        <f>ROUND(I573*H573,2)</f>
        <v>0</v>
      </c>
      <c r="K573" s="180" t="s">
        <v>19</v>
      </c>
      <c r="L573" s="43"/>
      <c r="M573" s="185" t="s">
        <v>19</v>
      </c>
      <c r="N573" s="186" t="s">
        <v>48</v>
      </c>
      <c r="O573" s="68"/>
      <c r="P573" s="187">
        <f>O573*H573</f>
        <v>0</v>
      </c>
      <c r="Q573" s="187">
        <v>0</v>
      </c>
      <c r="R573" s="187">
        <f>Q573*H573</f>
        <v>0</v>
      </c>
      <c r="S573" s="187">
        <v>0</v>
      </c>
      <c r="T573" s="188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189" t="s">
        <v>218</v>
      </c>
      <c r="AT573" s="189" t="s">
        <v>214</v>
      </c>
      <c r="AU573" s="189" t="s">
        <v>233</v>
      </c>
      <c r="AY573" s="21" t="s">
        <v>211</v>
      </c>
      <c r="BE573" s="190">
        <f>IF(N573="základní",J573,0)</f>
        <v>0</v>
      </c>
      <c r="BF573" s="190">
        <f>IF(N573="snížená",J573,0)</f>
        <v>0</v>
      </c>
      <c r="BG573" s="190">
        <f>IF(N573="zákl. přenesená",J573,0)</f>
        <v>0</v>
      </c>
      <c r="BH573" s="190">
        <f>IF(N573="sníž. přenesená",J573,0)</f>
        <v>0</v>
      </c>
      <c r="BI573" s="190">
        <f>IF(N573="nulová",J573,0)</f>
        <v>0</v>
      </c>
      <c r="BJ573" s="21" t="s">
        <v>85</v>
      </c>
      <c r="BK573" s="190">
        <f>ROUND(I573*H573,2)</f>
        <v>0</v>
      </c>
      <c r="BL573" s="21" t="s">
        <v>218</v>
      </c>
      <c r="BM573" s="189" t="s">
        <v>553</v>
      </c>
    </row>
    <row r="574" spans="1:65" s="13" customFormat="1">
      <c r="B574" s="196"/>
      <c r="C574" s="197"/>
      <c r="D574" s="198" t="s">
        <v>222</v>
      </c>
      <c r="E574" s="199" t="s">
        <v>19</v>
      </c>
      <c r="F574" s="200" t="s">
        <v>223</v>
      </c>
      <c r="G574" s="197"/>
      <c r="H574" s="199" t="s">
        <v>19</v>
      </c>
      <c r="I574" s="201"/>
      <c r="J574" s="197"/>
      <c r="K574" s="197"/>
      <c r="L574" s="202"/>
      <c r="M574" s="203"/>
      <c r="N574" s="204"/>
      <c r="O574" s="204"/>
      <c r="P574" s="204"/>
      <c r="Q574" s="204"/>
      <c r="R574" s="204"/>
      <c r="S574" s="204"/>
      <c r="T574" s="205"/>
      <c r="AT574" s="206" t="s">
        <v>222</v>
      </c>
      <c r="AU574" s="206" t="s">
        <v>233</v>
      </c>
      <c r="AV574" s="13" t="s">
        <v>85</v>
      </c>
      <c r="AW574" s="13" t="s">
        <v>36</v>
      </c>
      <c r="AX574" s="13" t="s">
        <v>77</v>
      </c>
      <c r="AY574" s="206" t="s">
        <v>211</v>
      </c>
    </row>
    <row r="575" spans="1:65" s="13" customFormat="1">
      <c r="B575" s="196"/>
      <c r="C575" s="197"/>
      <c r="D575" s="198" t="s">
        <v>222</v>
      </c>
      <c r="E575" s="199" t="s">
        <v>19</v>
      </c>
      <c r="F575" s="200" t="s">
        <v>391</v>
      </c>
      <c r="G575" s="197"/>
      <c r="H575" s="199" t="s">
        <v>19</v>
      </c>
      <c r="I575" s="201"/>
      <c r="J575" s="197"/>
      <c r="K575" s="197"/>
      <c r="L575" s="202"/>
      <c r="M575" s="203"/>
      <c r="N575" s="204"/>
      <c r="O575" s="204"/>
      <c r="P575" s="204"/>
      <c r="Q575" s="204"/>
      <c r="R575" s="204"/>
      <c r="S575" s="204"/>
      <c r="T575" s="205"/>
      <c r="AT575" s="206" t="s">
        <v>222</v>
      </c>
      <c r="AU575" s="206" t="s">
        <v>233</v>
      </c>
      <c r="AV575" s="13" t="s">
        <v>85</v>
      </c>
      <c r="AW575" s="13" t="s">
        <v>36</v>
      </c>
      <c r="AX575" s="13" t="s">
        <v>77</v>
      </c>
      <c r="AY575" s="206" t="s">
        <v>211</v>
      </c>
    </row>
    <row r="576" spans="1:65" s="13" customFormat="1">
      <c r="B576" s="196"/>
      <c r="C576" s="197"/>
      <c r="D576" s="198" t="s">
        <v>222</v>
      </c>
      <c r="E576" s="199" t="s">
        <v>19</v>
      </c>
      <c r="F576" s="200" t="s">
        <v>540</v>
      </c>
      <c r="G576" s="197"/>
      <c r="H576" s="199" t="s">
        <v>19</v>
      </c>
      <c r="I576" s="201"/>
      <c r="J576" s="197"/>
      <c r="K576" s="197"/>
      <c r="L576" s="202"/>
      <c r="M576" s="203"/>
      <c r="N576" s="204"/>
      <c r="O576" s="204"/>
      <c r="P576" s="204"/>
      <c r="Q576" s="204"/>
      <c r="R576" s="204"/>
      <c r="S576" s="204"/>
      <c r="T576" s="205"/>
      <c r="AT576" s="206" t="s">
        <v>222</v>
      </c>
      <c r="AU576" s="206" t="s">
        <v>233</v>
      </c>
      <c r="AV576" s="13" t="s">
        <v>85</v>
      </c>
      <c r="AW576" s="13" t="s">
        <v>36</v>
      </c>
      <c r="AX576" s="13" t="s">
        <v>77</v>
      </c>
      <c r="AY576" s="206" t="s">
        <v>211</v>
      </c>
    </row>
    <row r="577" spans="1:65" s="13" customFormat="1">
      <c r="B577" s="196"/>
      <c r="C577" s="197"/>
      <c r="D577" s="198" t="s">
        <v>222</v>
      </c>
      <c r="E577" s="199" t="s">
        <v>19</v>
      </c>
      <c r="F577" s="200" t="s">
        <v>541</v>
      </c>
      <c r="G577" s="197"/>
      <c r="H577" s="199" t="s">
        <v>19</v>
      </c>
      <c r="I577" s="201"/>
      <c r="J577" s="197"/>
      <c r="K577" s="197"/>
      <c r="L577" s="202"/>
      <c r="M577" s="203"/>
      <c r="N577" s="204"/>
      <c r="O577" s="204"/>
      <c r="P577" s="204"/>
      <c r="Q577" s="204"/>
      <c r="R577" s="204"/>
      <c r="S577" s="204"/>
      <c r="T577" s="205"/>
      <c r="AT577" s="206" t="s">
        <v>222</v>
      </c>
      <c r="AU577" s="206" t="s">
        <v>233</v>
      </c>
      <c r="AV577" s="13" t="s">
        <v>85</v>
      </c>
      <c r="AW577" s="13" t="s">
        <v>36</v>
      </c>
      <c r="AX577" s="13" t="s">
        <v>77</v>
      </c>
      <c r="AY577" s="206" t="s">
        <v>211</v>
      </c>
    </row>
    <row r="578" spans="1:65" s="13" customFormat="1">
      <c r="B578" s="196"/>
      <c r="C578" s="197"/>
      <c r="D578" s="198" t="s">
        <v>222</v>
      </c>
      <c r="E578" s="199" t="s">
        <v>19</v>
      </c>
      <c r="F578" s="200" t="s">
        <v>307</v>
      </c>
      <c r="G578" s="197"/>
      <c r="H578" s="199" t="s">
        <v>19</v>
      </c>
      <c r="I578" s="201"/>
      <c r="J578" s="197"/>
      <c r="K578" s="197"/>
      <c r="L578" s="202"/>
      <c r="M578" s="203"/>
      <c r="N578" s="204"/>
      <c r="O578" s="204"/>
      <c r="P578" s="204"/>
      <c r="Q578" s="204"/>
      <c r="R578" s="204"/>
      <c r="S578" s="204"/>
      <c r="T578" s="205"/>
      <c r="AT578" s="206" t="s">
        <v>222</v>
      </c>
      <c r="AU578" s="206" t="s">
        <v>233</v>
      </c>
      <c r="AV578" s="13" t="s">
        <v>85</v>
      </c>
      <c r="AW578" s="13" t="s">
        <v>36</v>
      </c>
      <c r="AX578" s="13" t="s">
        <v>77</v>
      </c>
      <c r="AY578" s="206" t="s">
        <v>211</v>
      </c>
    </row>
    <row r="579" spans="1:65" s="13" customFormat="1">
      <c r="B579" s="196"/>
      <c r="C579" s="197"/>
      <c r="D579" s="198" t="s">
        <v>222</v>
      </c>
      <c r="E579" s="199" t="s">
        <v>19</v>
      </c>
      <c r="F579" s="200" t="s">
        <v>399</v>
      </c>
      <c r="G579" s="197"/>
      <c r="H579" s="199" t="s">
        <v>19</v>
      </c>
      <c r="I579" s="201"/>
      <c r="J579" s="197"/>
      <c r="K579" s="197"/>
      <c r="L579" s="202"/>
      <c r="M579" s="203"/>
      <c r="N579" s="204"/>
      <c r="O579" s="204"/>
      <c r="P579" s="204"/>
      <c r="Q579" s="204"/>
      <c r="R579" s="204"/>
      <c r="S579" s="204"/>
      <c r="T579" s="205"/>
      <c r="AT579" s="206" t="s">
        <v>222</v>
      </c>
      <c r="AU579" s="206" t="s">
        <v>233</v>
      </c>
      <c r="AV579" s="13" t="s">
        <v>85</v>
      </c>
      <c r="AW579" s="13" t="s">
        <v>36</v>
      </c>
      <c r="AX579" s="13" t="s">
        <v>77</v>
      </c>
      <c r="AY579" s="206" t="s">
        <v>211</v>
      </c>
    </row>
    <row r="580" spans="1:65" s="14" customFormat="1">
      <c r="B580" s="207"/>
      <c r="C580" s="208"/>
      <c r="D580" s="198" t="s">
        <v>222</v>
      </c>
      <c r="E580" s="209" t="s">
        <v>19</v>
      </c>
      <c r="F580" s="210" t="s">
        <v>542</v>
      </c>
      <c r="G580" s="208"/>
      <c r="H580" s="211">
        <v>1</v>
      </c>
      <c r="I580" s="212"/>
      <c r="J580" s="208"/>
      <c r="K580" s="208"/>
      <c r="L580" s="213"/>
      <c r="M580" s="214"/>
      <c r="N580" s="215"/>
      <c r="O580" s="215"/>
      <c r="P580" s="215"/>
      <c r="Q580" s="215"/>
      <c r="R580" s="215"/>
      <c r="S580" s="215"/>
      <c r="T580" s="216"/>
      <c r="AT580" s="217" t="s">
        <v>222</v>
      </c>
      <c r="AU580" s="217" t="s">
        <v>233</v>
      </c>
      <c r="AV580" s="14" t="s">
        <v>87</v>
      </c>
      <c r="AW580" s="14" t="s">
        <v>36</v>
      </c>
      <c r="AX580" s="14" t="s">
        <v>77</v>
      </c>
      <c r="AY580" s="217" t="s">
        <v>211</v>
      </c>
    </row>
    <row r="581" spans="1:65" s="15" customFormat="1">
      <c r="B581" s="218"/>
      <c r="C581" s="219"/>
      <c r="D581" s="198" t="s">
        <v>222</v>
      </c>
      <c r="E581" s="220" t="s">
        <v>19</v>
      </c>
      <c r="F581" s="221" t="s">
        <v>227</v>
      </c>
      <c r="G581" s="219"/>
      <c r="H581" s="222">
        <v>1</v>
      </c>
      <c r="I581" s="223"/>
      <c r="J581" s="219"/>
      <c r="K581" s="219"/>
      <c r="L581" s="224"/>
      <c r="M581" s="225"/>
      <c r="N581" s="226"/>
      <c r="O581" s="226"/>
      <c r="P581" s="226"/>
      <c r="Q581" s="226"/>
      <c r="R581" s="226"/>
      <c r="S581" s="226"/>
      <c r="T581" s="227"/>
      <c r="AT581" s="228" t="s">
        <v>222</v>
      </c>
      <c r="AU581" s="228" t="s">
        <v>233</v>
      </c>
      <c r="AV581" s="15" t="s">
        <v>218</v>
      </c>
      <c r="AW581" s="15" t="s">
        <v>36</v>
      </c>
      <c r="AX581" s="15" t="s">
        <v>85</v>
      </c>
      <c r="AY581" s="228" t="s">
        <v>211</v>
      </c>
    </row>
    <row r="582" spans="1:65" s="2" customFormat="1" ht="33" customHeight="1">
      <c r="A582" s="38"/>
      <c r="B582" s="39"/>
      <c r="C582" s="178" t="s">
        <v>554</v>
      </c>
      <c r="D582" s="178" t="s">
        <v>214</v>
      </c>
      <c r="E582" s="179" t="s">
        <v>555</v>
      </c>
      <c r="F582" s="180" t="s">
        <v>556</v>
      </c>
      <c r="G582" s="181" t="s">
        <v>397</v>
      </c>
      <c r="H582" s="182">
        <v>1</v>
      </c>
      <c r="I582" s="183"/>
      <c r="J582" s="184">
        <f>ROUND(I582*H582,2)</f>
        <v>0</v>
      </c>
      <c r="K582" s="180" t="s">
        <v>19</v>
      </c>
      <c r="L582" s="43"/>
      <c r="M582" s="185" t="s">
        <v>19</v>
      </c>
      <c r="N582" s="186" t="s">
        <v>48</v>
      </c>
      <c r="O582" s="68"/>
      <c r="P582" s="187">
        <f>O582*H582</f>
        <v>0</v>
      </c>
      <c r="Q582" s="187">
        <v>0</v>
      </c>
      <c r="R582" s="187">
        <f>Q582*H582</f>
        <v>0</v>
      </c>
      <c r="S582" s="187">
        <v>0</v>
      </c>
      <c r="T582" s="188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189" t="s">
        <v>218</v>
      </c>
      <c r="AT582" s="189" t="s">
        <v>214</v>
      </c>
      <c r="AU582" s="189" t="s">
        <v>233</v>
      </c>
      <c r="AY582" s="21" t="s">
        <v>211</v>
      </c>
      <c r="BE582" s="190">
        <f>IF(N582="základní",J582,0)</f>
        <v>0</v>
      </c>
      <c r="BF582" s="190">
        <f>IF(N582="snížená",J582,0)</f>
        <v>0</v>
      </c>
      <c r="BG582" s="190">
        <f>IF(N582="zákl. přenesená",J582,0)</f>
        <v>0</v>
      </c>
      <c r="BH582" s="190">
        <f>IF(N582="sníž. přenesená",J582,0)</f>
        <v>0</v>
      </c>
      <c r="BI582" s="190">
        <f>IF(N582="nulová",J582,0)</f>
        <v>0</v>
      </c>
      <c r="BJ582" s="21" t="s">
        <v>85</v>
      </c>
      <c r="BK582" s="190">
        <f>ROUND(I582*H582,2)</f>
        <v>0</v>
      </c>
      <c r="BL582" s="21" t="s">
        <v>218</v>
      </c>
      <c r="BM582" s="189" t="s">
        <v>557</v>
      </c>
    </row>
    <row r="583" spans="1:65" s="13" customFormat="1">
      <c r="B583" s="196"/>
      <c r="C583" s="197"/>
      <c r="D583" s="198" t="s">
        <v>222</v>
      </c>
      <c r="E583" s="199" t="s">
        <v>19</v>
      </c>
      <c r="F583" s="200" t="s">
        <v>223</v>
      </c>
      <c r="G583" s="197"/>
      <c r="H583" s="199" t="s">
        <v>19</v>
      </c>
      <c r="I583" s="201"/>
      <c r="J583" s="197"/>
      <c r="K583" s="197"/>
      <c r="L583" s="202"/>
      <c r="M583" s="203"/>
      <c r="N583" s="204"/>
      <c r="O583" s="204"/>
      <c r="P583" s="204"/>
      <c r="Q583" s="204"/>
      <c r="R583" s="204"/>
      <c r="S583" s="204"/>
      <c r="T583" s="205"/>
      <c r="AT583" s="206" t="s">
        <v>222</v>
      </c>
      <c r="AU583" s="206" t="s">
        <v>233</v>
      </c>
      <c r="AV583" s="13" t="s">
        <v>85</v>
      </c>
      <c r="AW583" s="13" t="s">
        <v>36</v>
      </c>
      <c r="AX583" s="13" t="s">
        <v>77</v>
      </c>
      <c r="AY583" s="206" t="s">
        <v>211</v>
      </c>
    </row>
    <row r="584" spans="1:65" s="13" customFormat="1">
      <c r="B584" s="196"/>
      <c r="C584" s="197"/>
      <c r="D584" s="198" t="s">
        <v>222</v>
      </c>
      <c r="E584" s="199" t="s">
        <v>19</v>
      </c>
      <c r="F584" s="200" t="s">
        <v>391</v>
      </c>
      <c r="G584" s="197"/>
      <c r="H584" s="199" t="s">
        <v>19</v>
      </c>
      <c r="I584" s="201"/>
      <c r="J584" s="197"/>
      <c r="K584" s="197"/>
      <c r="L584" s="202"/>
      <c r="M584" s="203"/>
      <c r="N584" s="204"/>
      <c r="O584" s="204"/>
      <c r="P584" s="204"/>
      <c r="Q584" s="204"/>
      <c r="R584" s="204"/>
      <c r="S584" s="204"/>
      <c r="T584" s="205"/>
      <c r="AT584" s="206" t="s">
        <v>222</v>
      </c>
      <c r="AU584" s="206" t="s">
        <v>233</v>
      </c>
      <c r="AV584" s="13" t="s">
        <v>85</v>
      </c>
      <c r="AW584" s="13" t="s">
        <v>36</v>
      </c>
      <c r="AX584" s="13" t="s">
        <v>77</v>
      </c>
      <c r="AY584" s="206" t="s">
        <v>211</v>
      </c>
    </row>
    <row r="585" spans="1:65" s="13" customFormat="1">
      <c r="B585" s="196"/>
      <c r="C585" s="197"/>
      <c r="D585" s="198" t="s">
        <v>222</v>
      </c>
      <c r="E585" s="199" t="s">
        <v>19</v>
      </c>
      <c r="F585" s="200" t="s">
        <v>540</v>
      </c>
      <c r="G585" s="197"/>
      <c r="H585" s="199" t="s">
        <v>19</v>
      </c>
      <c r="I585" s="201"/>
      <c r="J585" s="197"/>
      <c r="K585" s="197"/>
      <c r="L585" s="202"/>
      <c r="M585" s="203"/>
      <c r="N585" s="204"/>
      <c r="O585" s="204"/>
      <c r="P585" s="204"/>
      <c r="Q585" s="204"/>
      <c r="R585" s="204"/>
      <c r="S585" s="204"/>
      <c r="T585" s="205"/>
      <c r="AT585" s="206" t="s">
        <v>222</v>
      </c>
      <c r="AU585" s="206" t="s">
        <v>233</v>
      </c>
      <c r="AV585" s="13" t="s">
        <v>85</v>
      </c>
      <c r="AW585" s="13" t="s">
        <v>36</v>
      </c>
      <c r="AX585" s="13" t="s">
        <v>77</v>
      </c>
      <c r="AY585" s="206" t="s">
        <v>211</v>
      </c>
    </row>
    <row r="586" spans="1:65" s="13" customFormat="1">
      <c r="B586" s="196"/>
      <c r="C586" s="197"/>
      <c r="D586" s="198" t="s">
        <v>222</v>
      </c>
      <c r="E586" s="199" t="s">
        <v>19</v>
      </c>
      <c r="F586" s="200" t="s">
        <v>541</v>
      </c>
      <c r="G586" s="197"/>
      <c r="H586" s="199" t="s">
        <v>19</v>
      </c>
      <c r="I586" s="201"/>
      <c r="J586" s="197"/>
      <c r="K586" s="197"/>
      <c r="L586" s="202"/>
      <c r="M586" s="203"/>
      <c r="N586" s="204"/>
      <c r="O586" s="204"/>
      <c r="P586" s="204"/>
      <c r="Q586" s="204"/>
      <c r="R586" s="204"/>
      <c r="S586" s="204"/>
      <c r="T586" s="205"/>
      <c r="AT586" s="206" t="s">
        <v>222</v>
      </c>
      <c r="AU586" s="206" t="s">
        <v>233</v>
      </c>
      <c r="AV586" s="13" t="s">
        <v>85</v>
      </c>
      <c r="AW586" s="13" t="s">
        <v>36</v>
      </c>
      <c r="AX586" s="13" t="s">
        <v>77</v>
      </c>
      <c r="AY586" s="206" t="s">
        <v>211</v>
      </c>
    </row>
    <row r="587" spans="1:65" s="13" customFormat="1">
      <c r="B587" s="196"/>
      <c r="C587" s="197"/>
      <c r="D587" s="198" t="s">
        <v>222</v>
      </c>
      <c r="E587" s="199" t="s">
        <v>19</v>
      </c>
      <c r="F587" s="200" t="s">
        <v>307</v>
      </c>
      <c r="G587" s="197"/>
      <c r="H587" s="199" t="s">
        <v>19</v>
      </c>
      <c r="I587" s="201"/>
      <c r="J587" s="197"/>
      <c r="K587" s="197"/>
      <c r="L587" s="202"/>
      <c r="M587" s="203"/>
      <c r="N587" s="204"/>
      <c r="O587" s="204"/>
      <c r="P587" s="204"/>
      <c r="Q587" s="204"/>
      <c r="R587" s="204"/>
      <c r="S587" s="204"/>
      <c r="T587" s="205"/>
      <c r="AT587" s="206" t="s">
        <v>222</v>
      </c>
      <c r="AU587" s="206" t="s">
        <v>233</v>
      </c>
      <c r="AV587" s="13" t="s">
        <v>85</v>
      </c>
      <c r="AW587" s="13" t="s">
        <v>36</v>
      </c>
      <c r="AX587" s="13" t="s">
        <v>77</v>
      </c>
      <c r="AY587" s="206" t="s">
        <v>211</v>
      </c>
    </row>
    <row r="588" spans="1:65" s="13" customFormat="1">
      <c r="B588" s="196"/>
      <c r="C588" s="197"/>
      <c r="D588" s="198" t="s">
        <v>222</v>
      </c>
      <c r="E588" s="199" t="s">
        <v>19</v>
      </c>
      <c r="F588" s="200" t="s">
        <v>399</v>
      </c>
      <c r="G588" s="197"/>
      <c r="H588" s="199" t="s">
        <v>19</v>
      </c>
      <c r="I588" s="201"/>
      <c r="J588" s="197"/>
      <c r="K588" s="197"/>
      <c r="L588" s="202"/>
      <c r="M588" s="203"/>
      <c r="N588" s="204"/>
      <c r="O588" s="204"/>
      <c r="P588" s="204"/>
      <c r="Q588" s="204"/>
      <c r="R588" s="204"/>
      <c r="S588" s="204"/>
      <c r="T588" s="205"/>
      <c r="AT588" s="206" t="s">
        <v>222</v>
      </c>
      <c r="AU588" s="206" t="s">
        <v>233</v>
      </c>
      <c r="AV588" s="13" t="s">
        <v>85</v>
      </c>
      <c r="AW588" s="13" t="s">
        <v>36</v>
      </c>
      <c r="AX588" s="13" t="s">
        <v>77</v>
      </c>
      <c r="AY588" s="206" t="s">
        <v>211</v>
      </c>
    </row>
    <row r="589" spans="1:65" s="14" customFormat="1">
      <c r="B589" s="207"/>
      <c r="C589" s="208"/>
      <c r="D589" s="198" t="s">
        <v>222</v>
      </c>
      <c r="E589" s="209" t="s">
        <v>19</v>
      </c>
      <c r="F589" s="210" t="s">
        <v>542</v>
      </c>
      <c r="G589" s="208"/>
      <c r="H589" s="211">
        <v>1</v>
      </c>
      <c r="I589" s="212"/>
      <c r="J589" s="208"/>
      <c r="K589" s="208"/>
      <c r="L589" s="213"/>
      <c r="M589" s="214"/>
      <c r="N589" s="215"/>
      <c r="O589" s="215"/>
      <c r="P589" s="215"/>
      <c r="Q589" s="215"/>
      <c r="R589" s="215"/>
      <c r="S589" s="215"/>
      <c r="T589" s="216"/>
      <c r="AT589" s="217" t="s">
        <v>222</v>
      </c>
      <c r="AU589" s="217" t="s">
        <v>233</v>
      </c>
      <c r="AV589" s="14" t="s">
        <v>87</v>
      </c>
      <c r="AW589" s="14" t="s">
        <v>36</v>
      </c>
      <c r="AX589" s="14" t="s">
        <v>77</v>
      </c>
      <c r="AY589" s="217" t="s">
        <v>211</v>
      </c>
    </row>
    <row r="590" spans="1:65" s="15" customFormat="1">
      <c r="B590" s="218"/>
      <c r="C590" s="219"/>
      <c r="D590" s="198" t="s">
        <v>222</v>
      </c>
      <c r="E590" s="220" t="s">
        <v>19</v>
      </c>
      <c r="F590" s="221" t="s">
        <v>227</v>
      </c>
      <c r="G590" s="219"/>
      <c r="H590" s="222">
        <v>1</v>
      </c>
      <c r="I590" s="223"/>
      <c r="J590" s="219"/>
      <c r="K590" s="219"/>
      <c r="L590" s="224"/>
      <c r="M590" s="225"/>
      <c r="N590" s="226"/>
      <c r="O590" s="226"/>
      <c r="P590" s="226"/>
      <c r="Q590" s="226"/>
      <c r="R590" s="226"/>
      <c r="S590" s="226"/>
      <c r="T590" s="227"/>
      <c r="AT590" s="228" t="s">
        <v>222</v>
      </c>
      <c r="AU590" s="228" t="s">
        <v>233</v>
      </c>
      <c r="AV590" s="15" t="s">
        <v>218</v>
      </c>
      <c r="AW590" s="15" t="s">
        <v>36</v>
      </c>
      <c r="AX590" s="15" t="s">
        <v>85</v>
      </c>
      <c r="AY590" s="228" t="s">
        <v>211</v>
      </c>
    </row>
    <row r="591" spans="1:65" s="2" customFormat="1" ht="49.15" customHeight="1">
      <c r="A591" s="38"/>
      <c r="B591" s="39"/>
      <c r="C591" s="178" t="s">
        <v>558</v>
      </c>
      <c r="D591" s="178" t="s">
        <v>214</v>
      </c>
      <c r="E591" s="179" t="s">
        <v>559</v>
      </c>
      <c r="F591" s="180" t="s">
        <v>560</v>
      </c>
      <c r="G591" s="181" t="s">
        <v>397</v>
      </c>
      <c r="H591" s="182">
        <v>1</v>
      </c>
      <c r="I591" s="183"/>
      <c r="J591" s="184">
        <f>ROUND(I591*H591,2)</f>
        <v>0</v>
      </c>
      <c r="K591" s="180" t="s">
        <v>19</v>
      </c>
      <c r="L591" s="43"/>
      <c r="M591" s="185" t="s">
        <v>19</v>
      </c>
      <c r="N591" s="186" t="s">
        <v>48</v>
      </c>
      <c r="O591" s="68"/>
      <c r="P591" s="187">
        <f>O591*H591</f>
        <v>0</v>
      </c>
      <c r="Q591" s="187">
        <v>0</v>
      </c>
      <c r="R591" s="187">
        <f>Q591*H591</f>
        <v>0</v>
      </c>
      <c r="S591" s="187">
        <v>0</v>
      </c>
      <c r="T591" s="188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189" t="s">
        <v>218</v>
      </c>
      <c r="AT591" s="189" t="s">
        <v>214</v>
      </c>
      <c r="AU591" s="189" t="s">
        <v>233</v>
      </c>
      <c r="AY591" s="21" t="s">
        <v>211</v>
      </c>
      <c r="BE591" s="190">
        <f>IF(N591="základní",J591,0)</f>
        <v>0</v>
      </c>
      <c r="BF591" s="190">
        <f>IF(N591="snížená",J591,0)</f>
        <v>0</v>
      </c>
      <c r="BG591" s="190">
        <f>IF(N591="zákl. přenesená",J591,0)</f>
        <v>0</v>
      </c>
      <c r="BH591" s="190">
        <f>IF(N591="sníž. přenesená",J591,0)</f>
        <v>0</v>
      </c>
      <c r="BI591" s="190">
        <f>IF(N591="nulová",J591,0)</f>
        <v>0</v>
      </c>
      <c r="BJ591" s="21" t="s">
        <v>85</v>
      </c>
      <c r="BK591" s="190">
        <f>ROUND(I591*H591,2)</f>
        <v>0</v>
      </c>
      <c r="BL591" s="21" t="s">
        <v>218</v>
      </c>
      <c r="BM591" s="189" t="s">
        <v>561</v>
      </c>
    </row>
    <row r="592" spans="1:65" s="13" customFormat="1">
      <c r="B592" s="196"/>
      <c r="C592" s="197"/>
      <c r="D592" s="198" t="s">
        <v>222</v>
      </c>
      <c r="E592" s="199" t="s">
        <v>19</v>
      </c>
      <c r="F592" s="200" t="s">
        <v>223</v>
      </c>
      <c r="G592" s="197"/>
      <c r="H592" s="199" t="s">
        <v>19</v>
      </c>
      <c r="I592" s="201"/>
      <c r="J592" s="197"/>
      <c r="K592" s="197"/>
      <c r="L592" s="202"/>
      <c r="M592" s="203"/>
      <c r="N592" s="204"/>
      <c r="O592" s="204"/>
      <c r="P592" s="204"/>
      <c r="Q592" s="204"/>
      <c r="R592" s="204"/>
      <c r="S592" s="204"/>
      <c r="T592" s="205"/>
      <c r="AT592" s="206" t="s">
        <v>222</v>
      </c>
      <c r="AU592" s="206" t="s">
        <v>233</v>
      </c>
      <c r="AV592" s="13" t="s">
        <v>85</v>
      </c>
      <c r="AW592" s="13" t="s">
        <v>36</v>
      </c>
      <c r="AX592" s="13" t="s">
        <v>77</v>
      </c>
      <c r="AY592" s="206" t="s">
        <v>211</v>
      </c>
    </row>
    <row r="593" spans="1:65" s="13" customFormat="1">
      <c r="B593" s="196"/>
      <c r="C593" s="197"/>
      <c r="D593" s="198" t="s">
        <v>222</v>
      </c>
      <c r="E593" s="199" t="s">
        <v>19</v>
      </c>
      <c r="F593" s="200" t="s">
        <v>391</v>
      </c>
      <c r="G593" s="197"/>
      <c r="H593" s="199" t="s">
        <v>19</v>
      </c>
      <c r="I593" s="201"/>
      <c r="J593" s="197"/>
      <c r="K593" s="197"/>
      <c r="L593" s="202"/>
      <c r="M593" s="203"/>
      <c r="N593" s="204"/>
      <c r="O593" s="204"/>
      <c r="P593" s="204"/>
      <c r="Q593" s="204"/>
      <c r="R593" s="204"/>
      <c r="S593" s="204"/>
      <c r="T593" s="205"/>
      <c r="AT593" s="206" t="s">
        <v>222</v>
      </c>
      <c r="AU593" s="206" t="s">
        <v>233</v>
      </c>
      <c r="AV593" s="13" t="s">
        <v>85</v>
      </c>
      <c r="AW593" s="13" t="s">
        <v>36</v>
      </c>
      <c r="AX593" s="13" t="s">
        <v>77</v>
      </c>
      <c r="AY593" s="206" t="s">
        <v>211</v>
      </c>
    </row>
    <row r="594" spans="1:65" s="13" customFormat="1">
      <c r="B594" s="196"/>
      <c r="C594" s="197"/>
      <c r="D594" s="198" t="s">
        <v>222</v>
      </c>
      <c r="E594" s="199" t="s">
        <v>19</v>
      </c>
      <c r="F594" s="200" t="s">
        <v>540</v>
      </c>
      <c r="G594" s="197"/>
      <c r="H594" s="199" t="s">
        <v>19</v>
      </c>
      <c r="I594" s="201"/>
      <c r="J594" s="197"/>
      <c r="K594" s="197"/>
      <c r="L594" s="202"/>
      <c r="M594" s="203"/>
      <c r="N594" s="204"/>
      <c r="O594" s="204"/>
      <c r="P594" s="204"/>
      <c r="Q594" s="204"/>
      <c r="R594" s="204"/>
      <c r="S594" s="204"/>
      <c r="T594" s="205"/>
      <c r="AT594" s="206" t="s">
        <v>222</v>
      </c>
      <c r="AU594" s="206" t="s">
        <v>233</v>
      </c>
      <c r="AV594" s="13" t="s">
        <v>85</v>
      </c>
      <c r="AW594" s="13" t="s">
        <v>36</v>
      </c>
      <c r="AX594" s="13" t="s">
        <v>77</v>
      </c>
      <c r="AY594" s="206" t="s">
        <v>211</v>
      </c>
    </row>
    <row r="595" spans="1:65" s="13" customFormat="1">
      <c r="B595" s="196"/>
      <c r="C595" s="197"/>
      <c r="D595" s="198" t="s">
        <v>222</v>
      </c>
      <c r="E595" s="199" t="s">
        <v>19</v>
      </c>
      <c r="F595" s="200" t="s">
        <v>541</v>
      </c>
      <c r="G595" s="197"/>
      <c r="H595" s="199" t="s">
        <v>19</v>
      </c>
      <c r="I595" s="201"/>
      <c r="J595" s="197"/>
      <c r="K595" s="197"/>
      <c r="L595" s="202"/>
      <c r="M595" s="203"/>
      <c r="N595" s="204"/>
      <c r="O595" s="204"/>
      <c r="P595" s="204"/>
      <c r="Q595" s="204"/>
      <c r="R595" s="204"/>
      <c r="S595" s="204"/>
      <c r="T595" s="205"/>
      <c r="AT595" s="206" t="s">
        <v>222</v>
      </c>
      <c r="AU595" s="206" t="s">
        <v>233</v>
      </c>
      <c r="AV595" s="13" t="s">
        <v>85</v>
      </c>
      <c r="AW595" s="13" t="s">
        <v>36</v>
      </c>
      <c r="AX595" s="13" t="s">
        <v>77</v>
      </c>
      <c r="AY595" s="206" t="s">
        <v>211</v>
      </c>
    </row>
    <row r="596" spans="1:65" s="13" customFormat="1">
      <c r="B596" s="196"/>
      <c r="C596" s="197"/>
      <c r="D596" s="198" t="s">
        <v>222</v>
      </c>
      <c r="E596" s="199" t="s">
        <v>19</v>
      </c>
      <c r="F596" s="200" t="s">
        <v>307</v>
      </c>
      <c r="G596" s="197"/>
      <c r="H596" s="199" t="s">
        <v>19</v>
      </c>
      <c r="I596" s="201"/>
      <c r="J596" s="197"/>
      <c r="K596" s="197"/>
      <c r="L596" s="202"/>
      <c r="M596" s="203"/>
      <c r="N596" s="204"/>
      <c r="O596" s="204"/>
      <c r="P596" s="204"/>
      <c r="Q596" s="204"/>
      <c r="R596" s="204"/>
      <c r="S596" s="204"/>
      <c r="T596" s="205"/>
      <c r="AT596" s="206" t="s">
        <v>222</v>
      </c>
      <c r="AU596" s="206" t="s">
        <v>233</v>
      </c>
      <c r="AV596" s="13" t="s">
        <v>85</v>
      </c>
      <c r="AW596" s="13" t="s">
        <v>36</v>
      </c>
      <c r="AX596" s="13" t="s">
        <v>77</v>
      </c>
      <c r="AY596" s="206" t="s">
        <v>211</v>
      </c>
    </row>
    <row r="597" spans="1:65" s="13" customFormat="1">
      <c r="B597" s="196"/>
      <c r="C597" s="197"/>
      <c r="D597" s="198" t="s">
        <v>222</v>
      </c>
      <c r="E597" s="199" t="s">
        <v>19</v>
      </c>
      <c r="F597" s="200" t="s">
        <v>399</v>
      </c>
      <c r="G597" s="197"/>
      <c r="H597" s="199" t="s">
        <v>19</v>
      </c>
      <c r="I597" s="201"/>
      <c r="J597" s="197"/>
      <c r="K597" s="197"/>
      <c r="L597" s="202"/>
      <c r="M597" s="203"/>
      <c r="N597" s="204"/>
      <c r="O597" s="204"/>
      <c r="P597" s="204"/>
      <c r="Q597" s="204"/>
      <c r="R597" s="204"/>
      <c r="S597" s="204"/>
      <c r="T597" s="205"/>
      <c r="AT597" s="206" t="s">
        <v>222</v>
      </c>
      <c r="AU597" s="206" t="s">
        <v>233</v>
      </c>
      <c r="AV597" s="13" t="s">
        <v>85</v>
      </c>
      <c r="AW597" s="13" t="s">
        <v>36</v>
      </c>
      <c r="AX597" s="13" t="s">
        <v>77</v>
      </c>
      <c r="AY597" s="206" t="s">
        <v>211</v>
      </c>
    </row>
    <row r="598" spans="1:65" s="14" customFormat="1">
      <c r="B598" s="207"/>
      <c r="C598" s="208"/>
      <c r="D598" s="198" t="s">
        <v>222</v>
      </c>
      <c r="E598" s="209" t="s">
        <v>19</v>
      </c>
      <c r="F598" s="210" t="s">
        <v>542</v>
      </c>
      <c r="G598" s="208"/>
      <c r="H598" s="211">
        <v>1</v>
      </c>
      <c r="I598" s="212"/>
      <c r="J598" s="208"/>
      <c r="K598" s="208"/>
      <c r="L598" s="213"/>
      <c r="M598" s="214"/>
      <c r="N598" s="215"/>
      <c r="O598" s="215"/>
      <c r="P598" s="215"/>
      <c r="Q598" s="215"/>
      <c r="R598" s="215"/>
      <c r="S598" s="215"/>
      <c r="T598" s="216"/>
      <c r="AT598" s="217" t="s">
        <v>222</v>
      </c>
      <c r="AU598" s="217" t="s">
        <v>233</v>
      </c>
      <c r="AV598" s="14" t="s">
        <v>87</v>
      </c>
      <c r="AW598" s="14" t="s">
        <v>36</v>
      </c>
      <c r="AX598" s="14" t="s">
        <v>77</v>
      </c>
      <c r="AY598" s="217" t="s">
        <v>211</v>
      </c>
    </row>
    <row r="599" spans="1:65" s="15" customFormat="1">
      <c r="B599" s="218"/>
      <c r="C599" s="219"/>
      <c r="D599" s="198" t="s">
        <v>222</v>
      </c>
      <c r="E599" s="220" t="s">
        <v>19</v>
      </c>
      <c r="F599" s="221" t="s">
        <v>227</v>
      </c>
      <c r="G599" s="219"/>
      <c r="H599" s="222">
        <v>1</v>
      </c>
      <c r="I599" s="223"/>
      <c r="J599" s="219"/>
      <c r="K599" s="219"/>
      <c r="L599" s="224"/>
      <c r="M599" s="225"/>
      <c r="N599" s="226"/>
      <c r="O599" s="226"/>
      <c r="P599" s="226"/>
      <c r="Q599" s="226"/>
      <c r="R599" s="226"/>
      <c r="S599" s="226"/>
      <c r="T599" s="227"/>
      <c r="AT599" s="228" t="s">
        <v>222</v>
      </c>
      <c r="AU599" s="228" t="s">
        <v>233</v>
      </c>
      <c r="AV599" s="15" t="s">
        <v>218</v>
      </c>
      <c r="AW599" s="15" t="s">
        <v>36</v>
      </c>
      <c r="AX599" s="15" t="s">
        <v>85</v>
      </c>
      <c r="AY599" s="228" t="s">
        <v>211</v>
      </c>
    </row>
    <row r="600" spans="1:65" s="2" customFormat="1" ht="24.2" customHeight="1">
      <c r="A600" s="38"/>
      <c r="B600" s="39"/>
      <c r="C600" s="178" t="s">
        <v>562</v>
      </c>
      <c r="D600" s="178" t="s">
        <v>214</v>
      </c>
      <c r="E600" s="179" t="s">
        <v>563</v>
      </c>
      <c r="F600" s="180" t="s">
        <v>564</v>
      </c>
      <c r="G600" s="181" t="s">
        <v>397</v>
      </c>
      <c r="H600" s="182">
        <v>1</v>
      </c>
      <c r="I600" s="183"/>
      <c r="J600" s="184">
        <f>ROUND(I600*H600,2)</f>
        <v>0</v>
      </c>
      <c r="K600" s="180" t="s">
        <v>19</v>
      </c>
      <c r="L600" s="43"/>
      <c r="M600" s="185" t="s">
        <v>19</v>
      </c>
      <c r="N600" s="186" t="s">
        <v>48</v>
      </c>
      <c r="O600" s="68"/>
      <c r="P600" s="187">
        <f>O600*H600</f>
        <v>0</v>
      </c>
      <c r="Q600" s="187">
        <v>0</v>
      </c>
      <c r="R600" s="187">
        <f>Q600*H600</f>
        <v>0</v>
      </c>
      <c r="S600" s="187">
        <v>0</v>
      </c>
      <c r="T600" s="188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189" t="s">
        <v>218</v>
      </c>
      <c r="AT600" s="189" t="s">
        <v>214</v>
      </c>
      <c r="AU600" s="189" t="s">
        <v>233</v>
      </c>
      <c r="AY600" s="21" t="s">
        <v>211</v>
      </c>
      <c r="BE600" s="190">
        <f>IF(N600="základní",J600,0)</f>
        <v>0</v>
      </c>
      <c r="BF600" s="190">
        <f>IF(N600="snížená",J600,0)</f>
        <v>0</v>
      </c>
      <c r="BG600" s="190">
        <f>IF(N600="zákl. přenesená",J600,0)</f>
        <v>0</v>
      </c>
      <c r="BH600" s="190">
        <f>IF(N600="sníž. přenesená",J600,0)</f>
        <v>0</v>
      </c>
      <c r="BI600" s="190">
        <f>IF(N600="nulová",J600,0)</f>
        <v>0</v>
      </c>
      <c r="BJ600" s="21" t="s">
        <v>85</v>
      </c>
      <c r="BK600" s="190">
        <f>ROUND(I600*H600,2)</f>
        <v>0</v>
      </c>
      <c r="BL600" s="21" t="s">
        <v>218</v>
      </c>
      <c r="BM600" s="189" t="s">
        <v>565</v>
      </c>
    </row>
    <row r="601" spans="1:65" s="13" customFormat="1">
      <c r="B601" s="196"/>
      <c r="C601" s="197"/>
      <c r="D601" s="198" t="s">
        <v>222</v>
      </c>
      <c r="E601" s="199" t="s">
        <v>19</v>
      </c>
      <c r="F601" s="200" t="s">
        <v>223</v>
      </c>
      <c r="G601" s="197"/>
      <c r="H601" s="199" t="s">
        <v>19</v>
      </c>
      <c r="I601" s="201"/>
      <c r="J601" s="197"/>
      <c r="K601" s="197"/>
      <c r="L601" s="202"/>
      <c r="M601" s="203"/>
      <c r="N601" s="204"/>
      <c r="O601" s="204"/>
      <c r="P601" s="204"/>
      <c r="Q601" s="204"/>
      <c r="R601" s="204"/>
      <c r="S601" s="204"/>
      <c r="T601" s="205"/>
      <c r="AT601" s="206" t="s">
        <v>222</v>
      </c>
      <c r="AU601" s="206" t="s">
        <v>233</v>
      </c>
      <c r="AV601" s="13" t="s">
        <v>85</v>
      </c>
      <c r="AW601" s="13" t="s">
        <v>36</v>
      </c>
      <c r="AX601" s="13" t="s">
        <v>77</v>
      </c>
      <c r="AY601" s="206" t="s">
        <v>211</v>
      </c>
    </row>
    <row r="602" spans="1:65" s="13" customFormat="1">
      <c r="B602" s="196"/>
      <c r="C602" s="197"/>
      <c r="D602" s="198" t="s">
        <v>222</v>
      </c>
      <c r="E602" s="199" t="s">
        <v>19</v>
      </c>
      <c r="F602" s="200" t="s">
        <v>391</v>
      </c>
      <c r="G602" s="197"/>
      <c r="H602" s="199" t="s">
        <v>19</v>
      </c>
      <c r="I602" s="201"/>
      <c r="J602" s="197"/>
      <c r="K602" s="197"/>
      <c r="L602" s="202"/>
      <c r="M602" s="203"/>
      <c r="N602" s="204"/>
      <c r="O602" s="204"/>
      <c r="P602" s="204"/>
      <c r="Q602" s="204"/>
      <c r="R602" s="204"/>
      <c r="S602" s="204"/>
      <c r="T602" s="205"/>
      <c r="AT602" s="206" t="s">
        <v>222</v>
      </c>
      <c r="AU602" s="206" t="s">
        <v>233</v>
      </c>
      <c r="AV602" s="13" t="s">
        <v>85</v>
      </c>
      <c r="AW602" s="13" t="s">
        <v>36</v>
      </c>
      <c r="AX602" s="13" t="s">
        <v>77</v>
      </c>
      <c r="AY602" s="206" t="s">
        <v>211</v>
      </c>
    </row>
    <row r="603" spans="1:65" s="13" customFormat="1">
      <c r="B603" s="196"/>
      <c r="C603" s="197"/>
      <c r="D603" s="198" t="s">
        <v>222</v>
      </c>
      <c r="E603" s="199" t="s">
        <v>19</v>
      </c>
      <c r="F603" s="200" t="s">
        <v>540</v>
      </c>
      <c r="G603" s="197"/>
      <c r="H603" s="199" t="s">
        <v>19</v>
      </c>
      <c r="I603" s="201"/>
      <c r="J603" s="197"/>
      <c r="K603" s="197"/>
      <c r="L603" s="202"/>
      <c r="M603" s="203"/>
      <c r="N603" s="204"/>
      <c r="O603" s="204"/>
      <c r="P603" s="204"/>
      <c r="Q603" s="204"/>
      <c r="R603" s="204"/>
      <c r="S603" s="204"/>
      <c r="T603" s="205"/>
      <c r="AT603" s="206" t="s">
        <v>222</v>
      </c>
      <c r="AU603" s="206" t="s">
        <v>233</v>
      </c>
      <c r="AV603" s="13" t="s">
        <v>85</v>
      </c>
      <c r="AW603" s="13" t="s">
        <v>36</v>
      </c>
      <c r="AX603" s="13" t="s">
        <v>77</v>
      </c>
      <c r="AY603" s="206" t="s">
        <v>211</v>
      </c>
    </row>
    <row r="604" spans="1:65" s="13" customFormat="1">
      <c r="B604" s="196"/>
      <c r="C604" s="197"/>
      <c r="D604" s="198" t="s">
        <v>222</v>
      </c>
      <c r="E604" s="199" t="s">
        <v>19</v>
      </c>
      <c r="F604" s="200" t="s">
        <v>541</v>
      </c>
      <c r="G604" s="197"/>
      <c r="H604" s="199" t="s">
        <v>19</v>
      </c>
      <c r="I604" s="201"/>
      <c r="J604" s="197"/>
      <c r="K604" s="197"/>
      <c r="L604" s="202"/>
      <c r="M604" s="203"/>
      <c r="N604" s="204"/>
      <c r="O604" s="204"/>
      <c r="P604" s="204"/>
      <c r="Q604" s="204"/>
      <c r="R604" s="204"/>
      <c r="S604" s="204"/>
      <c r="T604" s="205"/>
      <c r="AT604" s="206" t="s">
        <v>222</v>
      </c>
      <c r="AU604" s="206" t="s">
        <v>233</v>
      </c>
      <c r="AV604" s="13" t="s">
        <v>85</v>
      </c>
      <c r="AW604" s="13" t="s">
        <v>36</v>
      </c>
      <c r="AX604" s="13" t="s">
        <v>77</v>
      </c>
      <c r="AY604" s="206" t="s">
        <v>211</v>
      </c>
    </row>
    <row r="605" spans="1:65" s="13" customFormat="1">
      <c r="B605" s="196"/>
      <c r="C605" s="197"/>
      <c r="D605" s="198" t="s">
        <v>222</v>
      </c>
      <c r="E605" s="199" t="s">
        <v>19</v>
      </c>
      <c r="F605" s="200" t="s">
        <v>307</v>
      </c>
      <c r="G605" s="197"/>
      <c r="H605" s="199" t="s">
        <v>19</v>
      </c>
      <c r="I605" s="201"/>
      <c r="J605" s="197"/>
      <c r="K605" s="197"/>
      <c r="L605" s="202"/>
      <c r="M605" s="203"/>
      <c r="N605" s="204"/>
      <c r="O605" s="204"/>
      <c r="P605" s="204"/>
      <c r="Q605" s="204"/>
      <c r="R605" s="204"/>
      <c r="S605" s="204"/>
      <c r="T605" s="205"/>
      <c r="AT605" s="206" t="s">
        <v>222</v>
      </c>
      <c r="AU605" s="206" t="s">
        <v>233</v>
      </c>
      <c r="AV605" s="13" t="s">
        <v>85</v>
      </c>
      <c r="AW605" s="13" t="s">
        <v>36</v>
      </c>
      <c r="AX605" s="13" t="s">
        <v>77</v>
      </c>
      <c r="AY605" s="206" t="s">
        <v>211</v>
      </c>
    </row>
    <row r="606" spans="1:65" s="13" customFormat="1">
      <c r="B606" s="196"/>
      <c r="C606" s="197"/>
      <c r="D606" s="198" t="s">
        <v>222</v>
      </c>
      <c r="E606" s="199" t="s">
        <v>19</v>
      </c>
      <c r="F606" s="200" t="s">
        <v>399</v>
      </c>
      <c r="G606" s="197"/>
      <c r="H606" s="199" t="s">
        <v>19</v>
      </c>
      <c r="I606" s="201"/>
      <c r="J606" s="197"/>
      <c r="K606" s="197"/>
      <c r="L606" s="202"/>
      <c r="M606" s="203"/>
      <c r="N606" s="204"/>
      <c r="O606" s="204"/>
      <c r="P606" s="204"/>
      <c r="Q606" s="204"/>
      <c r="R606" s="204"/>
      <c r="S606" s="204"/>
      <c r="T606" s="205"/>
      <c r="AT606" s="206" t="s">
        <v>222</v>
      </c>
      <c r="AU606" s="206" t="s">
        <v>233</v>
      </c>
      <c r="AV606" s="13" t="s">
        <v>85</v>
      </c>
      <c r="AW606" s="13" t="s">
        <v>36</v>
      </c>
      <c r="AX606" s="13" t="s">
        <v>77</v>
      </c>
      <c r="AY606" s="206" t="s">
        <v>211</v>
      </c>
    </row>
    <row r="607" spans="1:65" s="14" customFormat="1">
      <c r="B607" s="207"/>
      <c r="C607" s="208"/>
      <c r="D607" s="198" t="s">
        <v>222</v>
      </c>
      <c r="E607" s="209" t="s">
        <v>19</v>
      </c>
      <c r="F607" s="210" t="s">
        <v>542</v>
      </c>
      <c r="G607" s="208"/>
      <c r="H607" s="211">
        <v>1</v>
      </c>
      <c r="I607" s="212"/>
      <c r="J607" s="208"/>
      <c r="K607" s="208"/>
      <c r="L607" s="213"/>
      <c r="M607" s="214"/>
      <c r="N607" s="215"/>
      <c r="O607" s="215"/>
      <c r="P607" s="215"/>
      <c r="Q607" s="215"/>
      <c r="R607" s="215"/>
      <c r="S607" s="215"/>
      <c r="T607" s="216"/>
      <c r="AT607" s="217" t="s">
        <v>222</v>
      </c>
      <c r="AU607" s="217" t="s">
        <v>233</v>
      </c>
      <c r="AV607" s="14" t="s">
        <v>87</v>
      </c>
      <c r="AW607" s="14" t="s">
        <v>36</v>
      </c>
      <c r="AX607" s="14" t="s">
        <v>77</v>
      </c>
      <c r="AY607" s="217" t="s">
        <v>211</v>
      </c>
    </row>
    <row r="608" spans="1:65" s="15" customFormat="1">
      <c r="B608" s="218"/>
      <c r="C608" s="219"/>
      <c r="D608" s="198" t="s">
        <v>222</v>
      </c>
      <c r="E608" s="220" t="s">
        <v>19</v>
      </c>
      <c r="F608" s="221" t="s">
        <v>227</v>
      </c>
      <c r="G608" s="219"/>
      <c r="H608" s="222">
        <v>1</v>
      </c>
      <c r="I608" s="223"/>
      <c r="J608" s="219"/>
      <c r="K608" s="219"/>
      <c r="L608" s="224"/>
      <c r="M608" s="225"/>
      <c r="N608" s="226"/>
      <c r="O608" s="226"/>
      <c r="P608" s="226"/>
      <c r="Q608" s="226"/>
      <c r="R608" s="226"/>
      <c r="S608" s="226"/>
      <c r="T608" s="227"/>
      <c r="AT608" s="228" t="s">
        <v>222</v>
      </c>
      <c r="AU608" s="228" t="s">
        <v>233</v>
      </c>
      <c r="AV608" s="15" t="s">
        <v>218</v>
      </c>
      <c r="AW608" s="15" t="s">
        <v>36</v>
      </c>
      <c r="AX608" s="15" t="s">
        <v>85</v>
      </c>
      <c r="AY608" s="228" t="s">
        <v>211</v>
      </c>
    </row>
    <row r="609" spans="1:65" s="2" customFormat="1" ht="21.75" customHeight="1">
      <c r="A609" s="38"/>
      <c r="B609" s="39"/>
      <c r="C609" s="178" t="s">
        <v>384</v>
      </c>
      <c r="D609" s="178" t="s">
        <v>214</v>
      </c>
      <c r="E609" s="179" t="s">
        <v>566</v>
      </c>
      <c r="F609" s="180" t="s">
        <v>567</v>
      </c>
      <c r="G609" s="181" t="s">
        <v>397</v>
      </c>
      <c r="H609" s="182">
        <v>1</v>
      </c>
      <c r="I609" s="183"/>
      <c r="J609" s="184">
        <f>ROUND(I609*H609,2)</f>
        <v>0</v>
      </c>
      <c r="K609" s="180" t="s">
        <v>19</v>
      </c>
      <c r="L609" s="43"/>
      <c r="M609" s="185" t="s">
        <v>19</v>
      </c>
      <c r="N609" s="186" t="s">
        <v>48</v>
      </c>
      <c r="O609" s="68"/>
      <c r="P609" s="187">
        <f>O609*H609</f>
        <v>0</v>
      </c>
      <c r="Q609" s="187">
        <v>0</v>
      </c>
      <c r="R609" s="187">
        <f>Q609*H609</f>
        <v>0</v>
      </c>
      <c r="S609" s="187">
        <v>0</v>
      </c>
      <c r="T609" s="188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189" t="s">
        <v>218</v>
      </c>
      <c r="AT609" s="189" t="s">
        <v>214</v>
      </c>
      <c r="AU609" s="189" t="s">
        <v>233</v>
      </c>
      <c r="AY609" s="21" t="s">
        <v>211</v>
      </c>
      <c r="BE609" s="190">
        <f>IF(N609="základní",J609,0)</f>
        <v>0</v>
      </c>
      <c r="BF609" s="190">
        <f>IF(N609="snížená",J609,0)</f>
        <v>0</v>
      </c>
      <c r="BG609" s="190">
        <f>IF(N609="zákl. přenesená",J609,0)</f>
        <v>0</v>
      </c>
      <c r="BH609" s="190">
        <f>IF(N609="sníž. přenesená",J609,0)</f>
        <v>0</v>
      </c>
      <c r="BI609" s="190">
        <f>IF(N609="nulová",J609,0)</f>
        <v>0</v>
      </c>
      <c r="BJ609" s="21" t="s">
        <v>85</v>
      </c>
      <c r="BK609" s="190">
        <f>ROUND(I609*H609,2)</f>
        <v>0</v>
      </c>
      <c r="BL609" s="21" t="s">
        <v>218</v>
      </c>
      <c r="BM609" s="189" t="s">
        <v>568</v>
      </c>
    </row>
    <row r="610" spans="1:65" s="13" customFormat="1">
      <c r="B610" s="196"/>
      <c r="C610" s="197"/>
      <c r="D610" s="198" t="s">
        <v>222</v>
      </c>
      <c r="E610" s="199" t="s">
        <v>19</v>
      </c>
      <c r="F610" s="200" t="s">
        <v>223</v>
      </c>
      <c r="G610" s="197"/>
      <c r="H610" s="199" t="s">
        <v>19</v>
      </c>
      <c r="I610" s="201"/>
      <c r="J610" s="197"/>
      <c r="K610" s="197"/>
      <c r="L610" s="202"/>
      <c r="M610" s="203"/>
      <c r="N610" s="204"/>
      <c r="O610" s="204"/>
      <c r="P610" s="204"/>
      <c r="Q610" s="204"/>
      <c r="R610" s="204"/>
      <c r="S610" s="204"/>
      <c r="T610" s="205"/>
      <c r="AT610" s="206" t="s">
        <v>222</v>
      </c>
      <c r="AU610" s="206" t="s">
        <v>233</v>
      </c>
      <c r="AV610" s="13" t="s">
        <v>85</v>
      </c>
      <c r="AW610" s="13" t="s">
        <v>36</v>
      </c>
      <c r="AX610" s="13" t="s">
        <v>77</v>
      </c>
      <c r="AY610" s="206" t="s">
        <v>211</v>
      </c>
    </row>
    <row r="611" spans="1:65" s="13" customFormat="1">
      <c r="B611" s="196"/>
      <c r="C611" s="197"/>
      <c r="D611" s="198" t="s">
        <v>222</v>
      </c>
      <c r="E611" s="199" t="s">
        <v>19</v>
      </c>
      <c r="F611" s="200" t="s">
        <v>391</v>
      </c>
      <c r="G611" s="197"/>
      <c r="H611" s="199" t="s">
        <v>19</v>
      </c>
      <c r="I611" s="201"/>
      <c r="J611" s="197"/>
      <c r="K611" s="197"/>
      <c r="L611" s="202"/>
      <c r="M611" s="203"/>
      <c r="N611" s="204"/>
      <c r="O611" s="204"/>
      <c r="P611" s="204"/>
      <c r="Q611" s="204"/>
      <c r="R611" s="204"/>
      <c r="S611" s="204"/>
      <c r="T611" s="205"/>
      <c r="AT611" s="206" t="s">
        <v>222</v>
      </c>
      <c r="AU611" s="206" t="s">
        <v>233</v>
      </c>
      <c r="AV611" s="13" t="s">
        <v>85</v>
      </c>
      <c r="AW611" s="13" t="s">
        <v>36</v>
      </c>
      <c r="AX611" s="13" t="s">
        <v>77</v>
      </c>
      <c r="AY611" s="206" t="s">
        <v>211</v>
      </c>
    </row>
    <row r="612" spans="1:65" s="13" customFormat="1">
      <c r="B612" s="196"/>
      <c r="C612" s="197"/>
      <c r="D612" s="198" t="s">
        <v>222</v>
      </c>
      <c r="E612" s="199" t="s">
        <v>19</v>
      </c>
      <c r="F612" s="200" t="s">
        <v>540</v>
      </c>
      <c r="G612" s="197"/>
      <c r="H612" s="199" t="s">
        <v>19</v>
      </c>
      <c r="I612" s="201"/>
      <c r="J612" s="197"/>
      <c r="K612" s="197"/>
      <c r="L612" s="202"/>
      <c r="M612" s="203"/>
      <c r="N612" s="204"/>
      <c r="O612" s="204"/>
      <c r="P612" s="204"/>
      <c r="Q612" s="204"/>
      <c r="R612" s="204"/>
      <c r="S612" s="204"/>
      <c r="T612" s="205"/>
      <c r="AT612" s="206" t="s">
        <v>222</v>
      </c>
      <c r="AU612" s="206" t="s">
        <v>233</v>
      </c>
      <c r="AV612" s="13" t="s">
        <v>85</v>
      </c>
      <c r="AW612" s="13" t="s">
        <v>36</v>
      </c>
      <c r="AX612" s="13" t="s">
        <v>77</v>
      </c>
      <c r="AY612" s="206" t="s">
        <v>211</v>
      </c>
    </row>
    <row r="613" spans="1:65" s="13" customFormat="1">
      <c r="B613" s="196"/>
      <c r="C613" s="197"/>
      <c r="D613" s="198" t="s">
        <v>222</v>
      </c>
      <c r="E613" s="199" t="s">
        <v>19</v>
      </c>
      <c r="F613" s="200" t="s">
        <v>541</v>
      </c>
      <c r="G613" s="197"/>
      <c r="H613" s="199" t="s">
        <v>19</v>
      </c>
      <c r="I613" s="201"/>
      <c r="J613" s="197"/>
      <c r="K613" s="197"/>
      <c r="L613" s="202"/>
      <c r="M613" s="203"/>
      <c r="N613" s="204"/>
      <c r="O613" s="204"/>
      <c r="P613" s="204"/>
      <c r="Q613" s="204"/>
      <c r="R613" s="204"/>
      <c r="S613" s="204"/>
      <c r="T613" s="205"/>
      <c r="AT613" s="206" t="s">
        <v>222</v>
      </c>
      <c r="AU613" s="206" t="s">
        <v>233</v>
      </c>
      <c r="AV613" s="13" t="s">
        <v>85</v>
      </c>
      <c r="AW613" s="13" t="s">
        <v>36</v>
      </c>
      <c r="AX613" s="13" t="s">
        <v>77</v>
      </c>
      <c r="AY613" s="206" t="s">
        <v>211</v>
      </c>
    </row>
    <row r="614" spans="1:65" s="13" customFormat="1">
      <c r="B614" s="196"/>
      <c r="C614" s="197"/>
      <c r="D614" s="198" t="s">
        <v>222</v>
      </c>
      <c r="E614" s="199" t="s">
        <v>19</v>
      </c>
      <c r="F614" s="200" t="s">
        <v>307</v>
      </c>
      <c r="G614" s="197"/>
      <c r="H614" s="199" t="s">
        <v>19</v>
      </c>
      <c r="I614" s="201"/>
      <c r="J614" s="197"/>
      <c r="K614" s="197"/>
      <c r="L614" s="202"/>
      <c r="M614" s="203"/>
      <c r="N614" s="204"/>
      <c r="O614" s="204"/>
      <c r="P614" s="204"/>
      <c r="Q614" s="204"/>
      <c r="R614" s="204"/>
      <c r="S614" s="204"/>
      <c r="T614" s="205"/>
      <c r="AT614" s="206" t="s">
        <v>222</v>
      </c>
      <c r="AU614" s="206" t="s">
        <v>233</v>
      </c>
      <c r="AV614" s="13" t="s">
        <v>85</v>
      </c>
      <c r="AW614" s="13" t="s">
        <v>36</v>
      </c>
      <c r="AX614" s="13" t="s">
        <v>77</v>
      </c>
      <c r="AY614" s="206" t="s">
        <v>211</v>
      </c>
    </row>
    <row r="615" spans="1:65" s="13" customFormat="1">
      <c r="B615" s="196"/>
      <c r="C615" s="197"/>
      <c r="D615" s="198" t="s">
        <v>222</v>
      </c>
      <c r="E615" s="199" t="s">
        <v>19</v>
      </c>
      <c r="F615" s="200" t="s">
        <v>399</v>
      </c>
      <c r="G615" s="197"/>
      <c r="H615" s="199" t="s">
        <v>19</v>
      </c>
      <c r="I615" s="201"/>
      <c r="J615" s="197"/>
      <c r="K615" s="197"/>
      <c r="L615" s="202"/>
      <c r="M615" s="203"/>
      <c r="N615" s="204"/>
      <c r="O615" s="204"/>
      <c r="P615" s="204"/>
      <c r="Q615" s="204"/>
      <c r="R615" s="204"/>
      <c r="S615" s="204"/>
      <c r="T615" s="205"/>
      <c r="AT615" s="206" t="s">
        <v>222</v>
      </c>
      <c r="AU615" s="206" t="s">
        <v>233</v>
      </c>
      <c r="AV615" s="13" t="s">
        <v>85</v>
      </c>
      <c r="AW615" s="13" t="s">
        <v>36</v>
      </c>
      <c r="AX615" s="13" t="s">
        <v>77</v>
      </c>
      <c r="AY615" s="206" t="s">
        <v>211</v>
      </c>
    </row>
    <row r="616" spans="1:65" s="14" customFormat="1">
      <c r="B616" s="207"/>
      <c r="C616" s="208"/>
      <c r="D616" s="198" t="s">
        <v>222</v>
      </c>
      <c r="E616" s="209" t="s">
        <v>19</v>
      </c>
      <c r="F616" s="210" t="s">
        <v>542</v>
      </c>
      <c r="G616" s="208"/>
      <c r="H616" s="211">
        <v>1</v>
      </c>
      <c r="I616" s="212"/>
      <c r="J616" s="208"/>
      <c r="K616" s="208"/>
      <c r="L616" s="213"/>
      <c r="M616" s="214"/>
      <c r="N616" s="215"/>
      <c r="O616" s="215"/>
      <c r="P616" s="215"/>
      <c r="Q616" s="215"/>
      <c r="R616" s="215"/>
      <c r="S616" s="215"/>
      <c r="T616" s="216"/>
      <c r="AT616" s="217" t="s">
        <v>222</v>
      </c>
      <c r="AU616" s="217" t="s">
        <v>233</v>
      </c>
      <c r="AV616" s="14" t="s">
        <v>87</v>
      </c>
      <c r="AW616" s="14" t="s">
        <v>36</v>
      </c>
      <c r="AX616" s="14" t="s">
        <v>77</v>
      </c>
      <c r="AY616" s="217" t="s">
        <v>211</v>
      </c>
    </row>
    <row r="617" spans="1:65" s="15" customFormat="1">
      <c r="B617" s="218"/>
      <c r="C617" s="219"/>
      <c r="D617" s="198" t="s">
        <v>222</v>
      </c>
      <c r="E617" s="220" t="s">
        <v>19</v>
      </c>
      <c r="F617" s="221" t="s">
        <v>227</v>
      </c>
      <c r="G617" s="219"/>
      <c r="H617" s="222">
        <v>1</v>
      </c>
      <c r="I617" s="223"/>
      <c r="J617" s="219"/>
      <c r="K617" s="219"/>
      <c r="L617" s="224"/>
      <c r="M617" s="225"/>
      <c r="N617" s="226"/>
      <c r="O617" s="226"/>
      <c r="P617" s="226"/>
      <c r="Q617" s="226"/>
      <c r="R617" s="226"/>
      <c r="S617" s="226"/>
      <c r="T617" s="227"/>
      <c r="AT617" s="228" t="s">
        <v>222</v>
      </c>
      <c r="AU617" s="228" t="s">
        <v>233</v>
      </c>
      <c r="AV617" s="15" t="s">
        <v>218</v>
      </c>
      <c r="AW617" s="15" t="s">
        <v>36</v>
      </c>
      <c r="AX617" s="15" t="s">
        <v>85</v>
      </c>
      <c r="AY617" s="228" t="s">
        <v>211</v>
      </c>
    </row>
    <row r="618" spans="1:65" s="12" customFormat="1" ht="20.85" customHeight="1">
      <c r="B618" s="162"/>
      <c r="C618" s="163"/>
      <c r="D618" s="164" t="s">
        <v>76</v>
      </c>
      <c r="E618" s="176" t="s">
        <v>569</v>
      </c>
      <c r="F618" s="176" t="s">
        <v>570</v>
      </c>
      <c r="G618" s="163"/>
      <c r="H618" s="163"/>
      <c r="I618" s="166"/>
      <c r="J618" s="177">
        <f>BK618</f>
        <v>0</v>
      </c>
      <c r="K618" s="163"/>
      <c r="L618" s="168"/>
      <c r="M618" s="169"/>
      <c r="N618" s="170"/>
      <c r="O618" s="170"/>
      <c r="P618" s="171">
        <f>P619+P683+P740+P797+P854+P911+P954+P997+P1054+P1111</f>
        <v>0</v>
      </c>
      <c r="Q618" s="170"/>
      <c r="R618" s="171">
        <f>R619+R683+R740+R797+R854+R911+R954+R997+R1054+R1111</f>
        <v>0</v>
      </c>
      <c r="S618" s="170"/>
      <c r="T618" s="172">
        <f>T619+T683+T740+T797+T854+T911+T954+T997+T1054+T1111</f>
        <v>0</v>
      </c>
      <c r="AR618" s="173" t="s">
        <v>85</v>
      </c>
      <c r="AT618" s="174" t="s">
        <v>76</v>
      </c>
      <c r="AU618" s="174" t="s">
        <v>87</v>
      </c>
      <c r="AY618" s="173" t="s">
        <v>211</v>
      </c>
      <c r="BK618" s="175">
        <f>BK619+BK683+BK740+BK797+BK854+BK911+BK954+BK997+BK1054+BK1111</f>
        <v>0</v>
      </c>
    </row>
    <row r="619" spans="1:65" s="17" customFormat="1" ht="20.85" customHeight="1">
      <c r="B619" s="241"/>
      <c r="C619" s="242"/>
      <c r="D619" s="243" t="s">
        <v>76</v>
      </c>
      <c r="E619" s="243" t="s">
        <v>571</v>
      </c>
      <c r="F619" s="243" t="s">
        <v>572</v>
      </c>
      <c r="G619" s="242"/>
      <c r="H619" s="242"/>
      <c r="I619" s="244"/>
      <c r="J619" s="245">
        <f>BK619</f>
        <v>0</v>
      </c>
      <c r="K619" s="242"/>
      <c r="L619" s="246"/>
      <c r="M619" s="247"/>
      <c r="N619" s="248"/>
      <c r="O619" s="248"/>
      <c r="P619" s="249">
        <f>SUM(P620:P682)</f>
        <v>0</v>
      </c>
      <c r="Q619" s="248"/>
      <c r="R619" s="249">
        <f>SUM(R620:R682)</f>
        <v>0</v>
      </c>
      <c r="S619" s="248"/>
      <c r="T619" s="250">
        <f>SUM(T620:T682)</f>
        <v>0</v>
      </c>
      <c r="AR619" s="251" t="s">
        <v>85</v>
      </c>
      <c r="AT619" s="252" t="s">
        <v>76</v>
      </c>
      <c r="AU619" s="252" t="s">
        <v>233</v>
      </c>
      <c r="AY619" s="251" t="s">
        <v>211</v>
      </c>
      <c r="BK619" s="253">
        <f>SUM(BK620:BK682)</f>
        <v>0</v>
      </c>
    </row>
    <row r="620" spans="1:65" s="2" customFormat="1" ht="16.5" customHeight="1">
      <c r="A620" s="38"/>
      <c r="B620" s="39"/>
      <c r="C620" s="178" t="s">
        <v>573</v>
      </c>
      <c r="D620" s="178" t="s">
        <v>214</v>
      </c>
      <c r="E620" s="179" t="s">
        <v>571</v>
      </c>
      <c r="F620" s="180" t="s">
        <v>574</v>
      </c>
      <c r="G620" s="181" t="s">
        <v>96</v>
      </c>
      <c r="H620" s="182">
        <v>6.3</v>
      </c>
      <c r="I620" s="183"/>
      <c r="J620" s="184">
        <f>ROUND(I620*H620,2)</f>
        <v>0</v>
      </c>
      <c r="K620" s="180" t="s">
        <v>19</v>
      </c>
      <c r="L620" s="43"/>
      <c r="M620" s="185" t="s">
        <v>19</v>
      </c>
      <c r="N620" s="186" t="s">
        <v>48</v>
      </c>
      <c r="O620" s="68"/>
      <c r="P620" s="187">
        <f>O620*H620</f>
        <v>0</v>
      </c>
      <c r="Q620" s="187">
        <v>0</v>
      </c>
      <c r="R620" s="187">
        <f>Q620*H620</f>
        <v>0</v>
      </c>
      <c r="S620" s="187">
        <v>0</v>
      </c>
      <c r="T620" s="188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189" t="s">
        <v>218</v>
      </c>
      <c r="AT620" s="189" t="s">
        <v>214</v>
      </c>
      <c r="AU620" s="189" t="s">
        <v>218</v>
      </c>
      <c r="AY620" s="21" t="s">
        <v>211</v>
      </c>
      <c r="BE620" s="190">
        <f>IF(N620="základní",J620,0)</f>
        <v>0</v>
      </c>
      <c r="BF620" s="190">
        <f>IF(N620="snížená",J620,0)</f>
        <v>0</v>
      </c>
      <c r="BG620" s="190">
        <f>IF(N620="zákl. přenesená",J620,0)</f>
        <v>0</v>
      </c>
      <c r="BH620" s="190">
        <f>IF(N620="sníž. přenesená",J620,0)</f>
        <v>0</v>
      </c>
      <c r="BI620" s="190">
        <f>IF(N620="nulová",J620,0)</f>
        <v>0</v>
      </c>
      <c r="BJ620" s="21" t="s">
        <v>85</v>
      </c>
      <c r="BK620" s="190">
        <f>ROUND(I620*H620,2)</f>
        <v>0</v>
      </c>
      <c r="BL620" s="21" t="s">
        <v>218</v>
      </c>
      <c r="BM620" s="189" t="s">
        <v>575</v>
      </c>
    </row>
    <row r="621" spans="1:65" s="13" customFormat="1">
      <c r="B621" s="196"/>
      <c r="C621" s="197"/>
      <c r="D621" s="198" t="s">
        <v>222</v>
      </c>
      <c r="E621" s="199" t="s">
        <v>19</v>
      </c>
      <c r="F621" s="200" t="s">
        <v>223</v>
      </c>
      <c r="G621" s="197"/>
      <c r="H621" s="199" t="s">
        <v>19</v>
      </c>
      <c r="I621" s="201"/>
      <c r="J621" s="197"/>
      <c r="K621" s="197"/>
      <c r="L621" s="202"/>
      <c r="M621" s="203"/>
      <c r="N621" s="204"/>
      <c r="O621" s="204"/>
      <c r="P621" s="204"/>
      <c r="Q621" s="204"/>
      <c r="R621" s="204"/>
      <c r="S621" s="204"/>
      <c r="T621" s="205"/>
      <c r="AT621" s="206" t="s">
        <v>222</v>
      </c>
      <c r="AU621" s="206" t="s">
        <v>218</v>
      </c>
      <c r="AV621" s="13" t="s">
        <v>85</v>
      </c>
      <c r="AW621" s="13" t="s">
        <v>36</v>
      </c>
      <c r="AX621" s="13" t="s">
        <v>77</v>
      </c>
      <c r="AY621" s="206" t="s">
        <v>211</v>
      </c>
    </row>
    <row r="622" spans="1:65" s="13" customFormat="1">
      <c r="B622" s="196"/>
      <c r="C622" s="197"/>
      <c r="D622" s="198" t="s">
        <v>222</v>
      </c>
      <c r="E622" s="199" t="s">
        <v>19</v>
      </c>
      <c r="F622" s="200" t="s">
        <v>391</v>
      </c>
      <c r="G622" s="197"/>
      <c r="H622" s="199" t="s">
        <v>19</v>
      </c>
      <c r="I622" s="201"/>
      <c r="J622" s="197"/>
      <c r="K622" s="197"/>
      <c r="L622" s="202"/>
      <c r="M622" s="203"/>
      <c r="N622" s="204"/>
      <c r="O622" s="204"/>
      <c r="P622" s="204"/>
      <c r="Q622" s="204"/>
      <c r="R622" s="204"/>
      <c r="S622" s="204"/>
      <c r="T622" s="205"/>
      <c r="AT622" s="206" t="s">
        <v>222</v>
      </c>
      <c r="AU622" s="206" t="s">
        <v>218</v>
      </c>
      <c r="AV622" s="13" t="s">
        <v>85</v>
      </c>
      <c r="AW622" s="13" t="s">
        <v>36</v>
      </c>
      <c r="AX622" s="13" t="s">
        <v>77</v>
      </c>
      <c r="AY622" s="206" t="s">
        <v>211</v>
      </c>
    </row>
    <row r="623" spans="1:65" s="13" customFormat="1">
      <c r="B623" s="196"/>
      <c r="C623" s="197"/>
      <c r="D623" s="198" t="s">
        <v>222</v>
      </c>
      <c r="E623" s="199" t="s">
        <v>19</v>
      </c>
      <c r="F623" s="200" t="s">
        <v>576</v>
      </c>
      <c r="G623" s="197"/>
      <c r="H623" s="199" t="s">
        <v>19</v>
      </c>
      <c r="I623" s="201"/>
      <c r="J623" s="197"/>
      <c r="K623" s="197"/>
      <c r="L623" s="202"/>
      <c r="M623" s="203"/>
      <c r="N623" s="204"/>
      <c r="O623" s="204"/>
      <c r="P623" s="204"/>
      <c r="Q623" s="204"/>
      <c r="R623" s="204"/>
      <c r="S623" s="204"/>
      <c r="T623" s="205"/>
      <c r="AT623" s="206" t="s">
        <v>222</v>
      </c>
      <c r="AU623" s="206" t="s">
        <v>218</v>
      </c>
      <c r="AV623" s="13" t="s">
        <v>85</v>
      </c>
      <c r="AW623" s="13" t="s">
        <v>36</v>
      </c>
      <c r="AX623" s="13" t="s">
        <v>77</v>
      </c>
      <c r="AY623" s="206" t="s">
        <v>211</v>
      </c>
    </row>
    <row r="624" spans="1:65" s="13" customFormat="1">
      <c r="B624" s="196"/>
      <c r="C624" s="197"/>
      <c r="D624" s="198" t="s">
        <v>222</v>
      </c>
      <c r="E624" s="199" t="s">
        <v>19</v>
      </c>
      <c r="F624" s="200" t="s">
        <v>307</v>
      </c>
      <c r="G624" s="197"/>
      <c r="H624" s="199" t="s">
        <v>19</v>
      </c>
      <c r="I624" s="201"/>
      <c r="J624" s="197"/>
      <c r="K624" s="197"/>
      <c r="L624" s="202"/>
      <c r="M624" s="203"/>
      <c r="N624" s="204"/>
      <c r="O624" s="204"/>
      <c r="P624" s="204"/>
      <c r="Q624" s="204"/>
      <c r="R624" s="204"/>
      <c r="S624" s="204"/>
      <c r="T624" s="205"/>
      <c r="AT624" s="206" t="s">
        <v>222</v>
      </c>
      <c r="AU624" s="206" t="s">
        <v>218</v>
      </c>
      <c r="AV624" s="13" t="s">
        <v>85</v>
      </c>
      <c r="AW624" s="13" t="s">
        <v>36</v>
      </c>
      <c r="AX624" s="13" t="s">
        <v>77</v>
      </c>
      <c r="AY624" s="206" t="s">
        <v>211</v>
      </c>
    </row>
    <row r="625" spans="1:65" s="14" customFormat="1">
      <c r="B625" s="207"/>
      <c r="C625" s="208"/>
      <c r="D625" s="198" t="s">
        <v>222</v>
      </c>
      <c r="E625" s="209" t="s">
        <v>19</v>
      </c>
      <c r="F625" s="210" t="s">
        <v>577</v>
      </c>
      <c r="G625" s="208"/>
      <c r="H625" s="211">
        <v>6.3</v>
      </c>
      <c r="I625" s="212"/>
      <c r="J625" s="208"/>
      <c r="K625" s="208"/>
      <c r="L625" s="213"/>
      <c r="M625" s="214"/>
      <c r="N625" s="215"/>
      <c r="O625" s="215"/>
      <c r="P625" s="215"/>
      <c r="Q625" s="215"/>
      <c r="R625" s="215"/>
      <c r="S625" s="215"/>
      <c r="T625" s="216"/>
      <c r="AT625" s="217" t="s">
        <v>222</v>
      </c>
      <c r="AU625" s="217" t="s">
        <v>218</v>
      </c>
      <c r="AV625" s="14" t="s">
        <v>87</v>
      </c>
      <c r="AW625" s="14" t="s">
        <v>36</v>
      </c>
      <c r="AX625" s="14" t="s">
        <v>77</v>
      </c>
      <c r="AY625" s="217" t="s">
        <v>211</v>
      </c>
    </row>
    <row r="626" spans="1:65" s="15" customFormat="1">
      <c r="B626" s="218"/>
      <c r="C626" s="219"/>
      <c r="D626" s="198" t="s">
        <v>222</v>
      </c>
      <c r="E626" s="220" t="s">
        <v>19</v>
      </c>
      <c r="F626" s="221" t="s">
        <v>227</v>
      </c>
      <c r="G626" s="219"/>
      <c r="H626" s="222">
        <v>6.3</v>
      </c>
      <c r="I626" s="223"/>
      <c r="J626" s="219"/>
      <c r="K626" s="219"/>
      <c r="L626" s="224"/>
      <c r="M626" s="225"/>
      <c r="N626" s="226"/>
      <c r="O626" s="226"/>
      <c r="P626" s="226"/>
      <c r="Q626" s="226"/>
      <c r="R626" s="226"/>
      <c r="S626" s="226"/>
      <c r="T626" s="227"/>
      <c r="AT626" s="228" t="s">
        <v>222</v>
      </c>
      <c r="AU626" s="228" t="s">
        <v>218</v>
      </c>
      <c r="AV626" s="15" t="s">
        <v>218</v>
      </c>
      <c r="AW626" s="15" t="s">
        <v>36</v>
      </c>
      <c r="AX626" s="15" t="s">
        <v>85</v>
      </c>
      <c r="AY626" s="228" t="s">
        <v>211</v>
      </c>
    </row>
    <row r="627" spans="1:65" s="2" customFormat="1" ht="33" customHeight="1">
      <c r="A627" s="38"/>
      <c r="B627" s="39"/>
      <c r="C627" s="178" t="s">
        <v>578</v>
      </c>
      <c r="D627" s="178" t="s">
        <v>214</v>
      </c>
      <c r="E627" s="179" t="s">
        <v>579</v>
      </c>
      <c r="F627" s="180" t="s">
        <v>580</v>
      </c>
      <c r="G627" s="181" t="s">
        <v>96</v>
      </c>
      <c r="H627" s="182">
        <v>5.07</v>
      </c>
      <c r="I627" s="183"/>
      <c r="J627" s="184">
        <f>ROUND(I627*H627,2)</f>
        <v>0</v>
      </c>
      <c r="K627" s="180" t="s">
        <v>19</v>
      </c>
      <c r="L627" s="43"/>
      <c r="M627" s="185" t="s">
        <v>19</v>
      </c>
      <c r="N627" s="186" t="s">
        <v>48</v>
      </c>
      <c r="O627" s="68"/>
      <c r="P627" s="187">
        <f>O627*H627</f>
        <v>0</v>
      </c>
      <c r="Q627" s="187">
        <v>0</v>
      </c>
      <c r="R627" s="187">
        <f>Q627*H627</f>
        <v>0</v>
      </c>
      <c r="S627" s="187">
        <v>0</v>
      </c>
      <c r="T627" s="188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189" t="s">
        <v>218</v>
      </c>
      <c r="AT627" s="189" t="s">
        <v>214</v>
      </c>
      <c r="AU627" s="189" t="s">
        <v>218</v>
      </c>
      <c r="AY627" s="21" t="s">
        <v>211</v>
      </c>
      <c r="BE627" s="190">
        <f>IF(N627="základní",J627,0)</f>
        <v>0</v>
      </c>
      <c r="BF627" s="190">
        <f>IF(N627="snížená",J627,0)</f>
        <v>0</v>
      </c>
      <c r="BG627" s="190">
        <f>IF(N627="zákl. přenesená",J627,0)</f>
        <v>0</v>
      </c>
      <c r="BH627" s="190">
        <f>IF(N627="sníž. přenesená",J627,0)</f>
        <v>0</v>
      </c>
      <c r="BI627" s="190">
        <f>IF(N627="nulová",J627,0)</f>
        <v>0</v>
      </c>
      <c r="BJ627" s="21" t="s">
        <v>85</v>
      </c>
      <c r="BK627" s="190">
        <f>ROUND(I627*H627,2)</f>
        <v>0</v>
      </c>
      <c r="BL627" s="21" t="s">
        <v>218</v>
      </c>
      <c r="BM627" s="189" t="s">
        <v>581</v>
      </c>
    </row>
    <row r="628" spans="1:65" s="13" customFormat="1">
      <c r="B628" s="196"/>
      <c r="C628" s="197"/>
      <c r="D628" s="198" t="s">
        <v>222</v>
      </c>
      <c r="E628" s="199" t="s">
        <v>19</v>
      </c>
      <c r="F628" s="200" t="s">
        <v>223</v>
      </c>
      <c r="G628" s="197"/>
      <c r="H628" s="199" t="s">
        <v>19</v>
      </c>
      <c r="I628" s="201"/>
      <c r="J628" s="197"/>
      <c r="K628" s="197"/>
      <c r="L628" s="202"/>
      <c r="M628" s="203"/>
      <c r="N628" s="204"/>
      <c r="O628" s="204"/>
      <c r="P628" s="204"/>
      <c r="Q628" s="204"/>
      <c r="R628" s="204"/>
      <c r="S628" s="204"/>
      <c r="T628" s="205"/>
      <c r="AT628" s="206" t="s">
        <v>222</v>
      </c>
      <c r="AU628" s="206" t="s">
        <v>218</v>
      </c>
      <c r="AV628" s="13" t="s">
        <v>85</v>
      </c>
      <c r="AW628" s="13" t="s">
        <v>36</v>
      </c>
      <c r="AX628" s="13" t="s">
        <v>77</v>
      </c>
      <c r="AY628" s="206" t="s">
        <v>211</v>
      </c>
    </row>
    <row r="629" spans="1:65" s="13" customFormat="1">
      <c r="B629" s="196"/>
      <c r="C629" s="197"/>
      <c r="D629" s="198" t="s">
        <v>222</v>
      </c>
      <c r="E629" s="199" t="s">
        <v>19</v>
      </c>
      <c r="F629" s="200" t="s">
        <v>391</v>
      </c>
      <c r="G629" s="197"/>
      <c r="H629" s="199" t="s">
        <v>19</v>
      </c>
      <c r="I629" s="201"/>
      <c r="J629" s="197"/>
      <c r="K629" s="197"/>
      <c r="L629" s="202"/>
      <c r="M629" s="203"/>
      <c r="N629" s="204"/>
      <c r="O629" s="204"/>
      <c r="P629" s="204"/>
      <c r="Q629" s="204"/>
      <c r="R629" s="204"/>
      <c r="S629" s="204"/>
      <c r="T629" s="205"/>
      <c r="AT629" s="206" t="s">
        <v>222</v>
      </c>
      <c r="AU629" s="206" t="s">
        <v>218</v>
      </c>
      <c r="AV629" s="13" t="s">
        <v>85</v>
      </c>
      <c r="AW629" s="13" t="s">
        <v>36</v>
      </c>
      <c r="AX629" s="13" t="s">
        <v>77</v>
      </c>
      <c r="AY629" s="206" t="s">
        <v>211</v>
      </c>
    </row>
    <row r="630" spans="1:65" s="13" customFormat="1">
      <c r="B630" s="196"/>
      <c r="C630" s="197"/>
      <c r="D630" s="198" t="s">
        <v>222</v>
      </c>
      <c r="E630" s="199" t="s">
        <v>19</v>
      </c>
      <c r="F630" s="200" t="s">
        <v>576</v>
      </c>
      <c r="G630" s="197"/>
      <c r="H630" s="199" t="s">
        <v>19</v>
      </c>
      <c r="I630" s="201"/>
      <c r="J630" s="197"/>
      <c r="K630" s="197"/>
      <c r="L630" s="202"/>
      <c r="M630" s="203"/>
      <c r="N630" s="204"/>
      <c r="O630" s="204"/>
      <c r="P630" s="204"/>
      <c r="Q630" s="204"/>
      <c r="R630" s="204"/>
      <c r="S630" s="204"/>
      <c r="T630" s="205"/>
      <c r="AT630" s="206" t="s">
        <v>222</v>
      </c>
      <c r="AU630" s="206" t="s">
        <v>218</v>
      </c>
      <c r="AV630" s="13" t="s">
        <v>85</v>
      </c>
      <c r="AW630" s="13" t="s">
        <v>36</v>
      </c>
      <c r="AX630" s="13" t="s">
        <v>77</v>
      </c>
      <c r="AY630" s="206" t="s">
        <v>211</v>
      </c>
    </row>
    <row r="631" spans="1:65" s="13" customFormat="1">
      <c r="B631" s="196"/>
      <c r="C631" s="197"/>
      <c r="D631" s="198" t="s">
        <v>222</v>
      </c>
      <c r="E631" s="199" t="s">
        <v>19</v>
      </c>
      <c r="F631" s="200" t="s">
        <v>307</v>
      </c>
      <c r="G631" s="197"/>
      <c r="H631" s="199" t="s">
        <v>19</v>
      </c>
      <c r="I631" s="201"/>
      <c r="J631" s="197"/>
      <c r="K631" s="197"/>
      <c r="L631" s="202"/>
      <c r="M631" s="203"/>
      <c r="N631" s="204"/>
      <c r="O631" s="204"/>
      <c r="P631" s="204"/>
      <c r="Q631" s="204"/>
      <c r="R631" s="204"/>
      <c r="S631" s="204"/>
      <c r="T631" s="205"/>
      <c r="AT631" s="206" t="s">
        <v>222</v>
      </c>
      <c r="AU631" s="206" t="s">
        <v>218</v>
      </c>
      <c r="AV631" s="13" t="s">
        <v>85</v>
      </c>
      <c r="AW631" s="13" t="s">
        <v>36</v>
      </c>
      <c r="AX631" s="13" t="s">
        <v>77</v>
      </c>
      <c r="AY631" s="206" t="s">
        <v>211</v>
      </c>
    </row>
    <row r="632" spans="1:65" s="14" customFormat="1">
      <c r="B632" s="207"/>
      <c r="C632" s="208"/>
      <c r="D632" s="198" t="s">
        <v>222</v>
      </c>
      <c r="E632" s="209" t="s">
        <v>19</v>
      </c>
      <c r="F632" s="210" t="s">
        <v>582</v>
      </c>
      <c r="G632" s="208"/>
      <c r="H632" s="211">
        <v>5.07</v>
      </c>
      <c r="I632" s="212"/>
      <c r="J632" s="208"/>
      <c r="K632" s="208"/>
      <c r="L632" s="213"/>
      <c r="M632" s="214"/>
      <c r="N632" s="215"/>
      <c r="O632" s="215"/>
      <c r="P632" s="215"/>
      <c r="Q632" s="215"/>
      <c r="R632" s="215"/>
      <c r="S632" s="215"/>
      <c r="T632" s="216"/>
      <c r="AT632" s="217" t="s">
        <v>222</v>
      </c>
      <c r="AU632" s="217" t="s">
        <v>218</v>
      </c>
      <c r="AV632" s="14" t="s">
        <v>87</v>
      </c>
      <c r="AW632" s="14" t="s">
        <v>36</v>
      </c>
      <c r="AX632" s="14" t="s">
        <v>77</v>
      </c>
      <c r="AY632" s="217" t="s">
        <v>211</v>
      </c>
    </row>
    <row r="633" spans="1:65" s="15" customFormat="1">
      <c r="B633" s="218"/>
      <c r="C633" s="219"/>
      <c r="D633" s="198" t="s">
        <v>222</v>
      </c>
      <c r="E633" s="220" t="s">
        <v>19</v>
      </c>
      <c r="F633" s="221" t="s">
        <v>227</v>
      </c>
      <c r="G633" s="219"/>
      <c r="H633" s="222">
        <v>5.07</v>
      </c>
      <c r="I633" s="223"/>
      <c r="J633" s="219"/>
      <c r="K633" s="219"/>
      <c r="L633" s="224"/>
      <c r="M633" s="225"/>
      <c r="N633" s="226"/>
      <c r="O633" s="226"/>
      <c r="P633" s="226"/>
      <c r="Q633" s="226"/>
      <c r="R633" s="226"/>
      <c r="S633" s="226"/>
      <c r="T633" s="227"/>
      <c r="AT633" s="228" t="s">
        <v>222</v>
      </c>
      <c r="AU633" s="228" t="s">
        <v>218</v>
      </c>
      <c r="AV633" s="15" t="s">
        <v>218</v>
      </c>
      <c r="AW633" s="15" t="s">
        <v>36</v>
      </c>
      <c r="AX633" s="15" t="s">
        <v>85</v>
      </c>
      <c r="AY633" s="228" t="s">
        <v>211</v>
      </c>
    </row>
    <row r="634" spans="1:65" s="2" customFormat="1" ht="16.5" customHeight="1">
      <c r="A634" s="38"/>
      <c r="B634" s="39"/>
      <c r="C634" s="178" t="s">
        <v>583</v>
      </c>
      <c r="D634" s="178" t="s">
        <v>214</v>
      </c>
      <c r="E634" s="179" t="s">
        <v>584</v>
      </c>
      <c r="F634" s="180" t="s">
        <v>585</v>
      </c>
      <c r="G634" s="181" t="s">
        <v>397</v>
      </c>
      <c r="H634" s="182">
        <v>5</v>
      </c>
      <c r="I634" s="183"/>
      <c r="J634" s="184">
        <f>ROUND(I634*H634,2)</f>
        <v>0</v>
      </c>
      <c r="K634" s="180" t="s">
        <v>19</v>
      </c>
      <c r="L634" s="43"/>
      <c r="M634" s="185" t="s">
        <v>19</v>
      </c>
      <c r="N634" s="186" t="s">
        <v>48</v>
      </c>
      <c r="O634" s="68"/>
      <c r="P634" s="187">
        <f>O634*H634</f>
        <v>0</v>
      </c>
      <c r="Q634" s="187">
        <v>0</v>
      </c>
      <c r="R634" s="187">
        <f>Q634*H634</f>
        <v>0</v>
      </c>
      <c r="S634" s="187">
        <v>0</v>
      </c>
      <c r="T634" s="188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189" t="s">
        <v>218</v>
      </c>
      <c r="AT634" s="189" t="s">
        <v>214</v>
      </c>
      <c r="AU634" s="189" t="s">
        <v>218</v>
      </c>
      <c r="AY634" s="21" t="s">
        <v>211</v>
      </c>
      <c r="BE634" s="190">
        <f>IF(N634="základní",J634,0)</f>
        <v>0</v>
      </c>
      <c r="BF634" s="190">
        <f>IF(N634="snížená",J634,0)</f>
        <v>0</v>
      </c>
      <c r="BG634" s="190">
        <f>IF(N634="zákl. přenesená",J634,0)</f>
        <v>0</v>
      </c>
      <c r="BH634" s="190">
        <f>IF(N634="sníž. přenesená",J634,0)</f>
        <v>0</v>
      </c>
      <c r="BI634" s="190">
        <f>IF(N634="nulová",J634,0)</f>
        <v>0</v>
      </c>
      <c r="BJ634" s="21" t="s">
        <v>85</v>
      </c>
      <c r="BK634" s="190">
        <f>ROUND(I634*H634,2)</f>
        <v>0</v>
      </c>
      <c r="BL634" s="21" t="s">
        <v>218</v>
      </c>
      <c r="BM634" s="189" t="s">
        <v>586</v>
      </c>
    </row>
    <row r="635" spans="1:65" s="13" customFormat="1">
      <c r="B635" s="196"/>
      <c r="C635" s="197"/>
      <c r="D635" s="198" t="s">
        <v>222</v>
      </c>
      <c r="E635" s="199" t="s">
        <v>19</v>
      </c>
      <c r="F635" s="200" t="s">
        <v>223</v>
      </c>
      <c r="G635" s="197"/>
      <c r="H635" s="199" t="s">
        <v>19</v>
      </c>
      <c r="I635" s="201"/>
      <c r="J635" s="197"/>
      <c r="K635" s="197"/>
      <c r="L635" s="202"/>
      <c r="M635" s="203"/>
      <c r="N635" s="204"/>
      <c r="O635" s="204"/>
      <c r="P635" s="204"/>
      <c r="Q635" s="204"/>
      <c r="R635" s="204"/>
      <c r="S635" s="204"/>
      <c r="T635" s="205"/>
      <c r="AT635" s="206" t="s">
        <v>222</v>
      </c>
      <c r="AU635" s="206" t="s">
        <v>218</v>
      </c>
      <c r="AV635" s="13" t="s">
        <v>85</v>
      </c>
      <c r="AW635" s="13" t="s">
        <v>36</v>
      </c>
      <c r="AX635" s="13" t="s">
        <v>77</v>
      </c>
      <c r="AY635" s="206" t="s">
        <v>211</v>
      </c>
    </row>
    <row r="636" spans="1:65" s="13" customFormat="1">
      <c r="B636" s="196"/>
      <c r="C636" s="197"/>
      <c r="D636" s="198" t="s">
        <v>222</v>
      </c>
      <c r="E636" s="199" t="s">
        <v>19</v>
      </c>
      <c r="F636" s="200" t="s">
        <v>391</v>
      </c>
      <c r="G636" s="197"/>
      <c r="H636" s="199" t="s">
        <v>19</v>
      </c>
      <c r="I636" s="201"/>
      <c r="J636" s="197"/>
      <c r="K636" s="197"/>
      <c r="L636" s="202"/>
      <c r="M636" s="203"/>
      <c r="N636" s="204"/>
      <c r="O636" s="204"/>
      <c r="P636" s="204"/>
      <c r="Q636" s="204"/>
      <c r="R636" s="204"/>
      <c r="S636" s="204"/>
      <c r="T636" s="205"/>
      <c r="AT636" s="206" t="s">
        <v>222</v>
      </c>
      <c r="AU636" s="206" t="s">
        <v>218</v>
      </c>
      <c r="AV636" s="13" t="s">
        <v>85</v>
      </c>
      <c r="AW636" s="13" t="s">
        <v>36</v>
      </c>
      <c r="AX636" s="13" t="s">
        <v>77</v>
      </c>
      <c r="AY636" s="206" t="s">
        <v>211</v>
      </c>
    </row>
    <row r="637" spans="1:65" s="13" customFormat="1">
      <c r="B637" s="196"/>
      <c r="C637" s="197"/>
      <c r="D637" s="198" t="s">
        <v>222</v>
      </c>
      <c r="E637" s="199" t="s">
        <v>19</v>
      </c>
      <c r="F637" s="200" t="s">
        <v>576</v>
      </c>
      <c r="G637" s="197"/>
      <c r="H637" s="199" t="s">
        <v>19</v>
      </c>
      <c r="I637" s="201"/>
      <c r="J637" s="197"/>
      <c r="K637" s="197"/>
      <c r="L637" s="202"/>
      <c r="M637" s="203"/>
      <c r="N637" s="204"/>
      <c r="O637" s="204"/>
      <c r="P637" s="204"/>
      <c r="Q637" s="204"/>
      <c r="R637" s="204"/>
      <c r="S637" s="204"/>
      <c r="T637" s="205"/>
      <c r="AT637" s="206" t="s">
        <v>222</v>
      </c>
      <c r="AU637" s="206" t="s">
        <v>218</v>
      </c>
      <c r="AV637" s="13" t="s">
        <v>85</v>
      </c>
      <c r="AW637" s="13" t="s">
        <v>36</v>
      </c>
      <c r="AX637" s="13" t="s">
        <v>77</v>
      </c>
      <c r="AY637" s="206" t="s">
        <v>211</v>
      </c>
    </row>
    <row r="638" spans="1:65" s="13" customFormat="1">
      <c r="B638" s="196"/>
      <c r="C638" s="197"/>
      <c r="D638" s="198" t="s">
        <v>222</v>
      </c>
      <c r="E638" s="199" t="s">
        <v>19</v>
      </c>
      <c r="F638" s="200" t="s">
        <v>307</v>
      </c>
      <c r="G638" s="197"/>
      <c r="H638" s="199" t="s">
        <v>19</v>
      </c>
      <c r="I638" s="201"/>
      <c r="J638" s="197"/>
      <c r="K638" s="197"/>
      <c r="L638" s="202"/>
      <c r="M638" s="203"/>
      <c r="N638" s="204"/>
      <c r="O638" s="204"/>
      <c r="P638" s="204"/>
      <c r="Q638" s="204"/>
      <c r="R638" s="204"/>
      <c r="S638" s="204"/>
      <c r="T638" s="205"/>
      <c r="AT638" s="206" t="s">
        <v>222</v>
      </c>
      <c r="AU638" s="206" t="s">
        <v>218</v>
      </c>
      <c r="AV638" s="13" t="s">
        <v>85</v>
      </c>
      <c r="AW638" s="13" t="s">
        <v>36</v>
      </c>
      <c r="AX638" s="13" t="s">
        <v>77</v>
      </c>
      <c r="AY638" s="206" t="s">
        <v>211</v>
      </c>
    </row>
    <row r="639" spans="1:65" s="14" customFormat="1">
      <c r="B639" s="207"/>
      <c r="C639" s="208"/>
      <c r="D639" s="198" t="s">
        <v>222</v>
      </c>
      <c r="E639" s="209" t="s">
        <v>19</v>
      </c>
      <c r="F639" s="210" t="s">
        <v>587</v>
      </c>
      <c r="G639" s="208"/>
      <c r="H639" s="211">
        <v>5</v>
      </c>
      <c r="I639" s="212"/>
      <c r="J639" s="208"/>
      <c r="K639" s="208"/>
      <c r="L639" s="213"/>
      <c r="M639" s="214"/>
      <c r="N639" s="215"/>
      <c r="O639" s="215"/>
      <c r="P639" s="215"/>
      <c r="Q639" s="215"/>
      <c r="R639" s="215"/>
      <c r="S639" s="215"/>
      <c r="T639" s="216"/>
      <c r="AT639" s="217" t="s">
        <v>222</v>
      </c>
      <c r="AU639" s="217" t="s">
        <v>218</v>
      </c>
      <c r="AV639" s="14" t="s">
        <v>87</v>
      </c>
      <c r="AW639" s="14" t="s">
        <v>36</v>
      </c>
      <c r="AX639" s="14" t="s">
        <v>77</v>
      </c>
      <c r="AY639" s="217" t="s">
        <v>211</v>
      </c>
    </row>
    <row r="640" spans="1:65" s="15" customFormat="1">
      <c r="B640" s="218"/>
      <c r="C640" s="219"/>
      <c r="D640" s="198" t="s">
        <v>222</v>
      </c>
      <c r="E640" s="220" t="s">
        <v>19</v>
      </c>
      <c r="F640" s="221" t="s">
        <v>227</v>
      </c>
      <c r="G640" s="219"/>
      <c r="H640" s="222">
        <v>5</v>
      </c>
      <c r="I640" s="223"/>
      <c r="J640" s="219"/>
      <c r="K640" s="219"/>
      <c r="L640" s="224"/>
      <c r="M640" s="225"/>
      <c r="N640" s="226"/>
      <c r="O640" s="226"/>
      <c r="P640" s="226"/>
      <c r="Q640" s="226"/>
      <c r="R640" s="226"/>
      <c r="S640" s="226"/>
      <c r="T640" s="227"/>
      <c r="AT640" s="228" t="s">
        <v>222</v>
      </c>
      <c r="AU640" s="228" t="s">
        <v>218</v>
      </c>
      <c r="AV640" s="15" t="s">
        <v>218</v>
      </c>
      <c r="AW640" s="15" t="s">
        <v>36</v>
      </c>
      <c r="AX640" s="15" t="s">
        <v>85</v>
      </c>
      <c r="AY640" s="228" t="s">
        <v>211</v>
      </c>
    </row>
    <row r="641" spans="1:65" s="2" customFormat="1" ht="33" customHeight="1">
      <c r="A641" s="38"/>
      <c r="B641" s="39"/>
      <c r="C641" s="178" t="s">
        <v>588</v>
      </c>
      <c r="D641" s="178" t="s">
        <v>214</v>
      </c>
      <c r="E641" s="179" t="s">
        <v>589</v>
      </c>
      <c r="F641" s="180" t="s">
        <v>590</v>
      </c>
      <c r="G641" s="181" t="s">
        <v>397</v>
      </c>
      <c r="H641" s="182">
        <v>30</v>
      </c>
      <c r="I641" s="183"/>
      <c r="J641" s="184">
        <f>ROUND(I641*H641,2)</f>
        <v>0</v>
      </c>
      <c r="K641" s="180" t="s">
        <v>19</v>
      </c>
      <c r="L641" s="43"/>
      <c r="M641" s="185" t="s">
        <v>19</v>
      </c>
      <c r="N641" s="186" t="s">
        <v>48</v>
      </c>
      <c r="O641" s="68"/>
      <c r="P641" s="187">
        <f>O641*H641</f>
        <v>0</v>
      </c>
      <c r="Q641" s="187">
        <v>0</v>
      </c>
      <c r="R641" s="187">
        <f>Q641*H641</f>
        <v>0</v>
      </c>
      <c r="S641" s="187">
        <v>0</v>
      </c>
      <c r="T641" s="188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189" t="s">
        <v>218</v>
      </c>
      <c r="AT641" s="189" t="s">
        <v>214</v>
      </c>
      <c r="AU641" s="189" t="s">
        <v>218</v>
      </c>
      <c r="AY641" s="21" t="s">
        <v>211</v>
      </c>
      <c r="BE641" s="190">
        <f>IF(N641="základní",J641,0)</f>
        <v>0</v>
      </c>
      <c r="BF641" s="190">
        <f>IF(N641="snížená",J641,0)</f>
        <v>0</v>
      </c>
      <c r="BG641" s="190">
        <f>IF(N641="zákl. přenesená",J641,0)</f>
        <v>0</v>
      </c>
      <c r="BH641" s="190">
        <f>IF(N641="sníž. přenesená",J641,0)</f>
        <v>0</v>
      </c>
      <c r="BI641" s="190">
        <f>IF(N641="nulová",J641,0)</f>
        <v>0</v>
      </c>
      <c r="BJ641" s="21" t="s">
        <v>85</v>
      </c>
      <c r="BK641" s="190">
        <f>ROUND(I641*H641,2)</f>
        <v>0</v>
      </c>
      <c r="BL641" s="21" t="s">
        <v>218</v>
      </c>
      <c r="BM641" s="189" t="s">
        <v>591</v>
      </c>
    </row>
    <row r="642" spans="1:65" s="13" customFormat="1">
      <c r="B642" s="196"/>
      <c r="C642" s="197"/>
      <c r="D642" s="198" t="s">
        <v>222</v>
      </c>
      <c r="E642" s="199" t="s">
        <v>19</v>
      </c>
      <c r="F642" s="200" t="s">
        <v>223</v>
      </c>
      <c r="G642" s="197"/>
      <c r="H642" s="199" t="s">
        <v>19</v>
      </c>
      <c r="I642" s="201"/>
      <c r="J642" s="197"/>
      <c r="K642" s="197"/>
      <c r="L642" s="202"/>
      <c r="M642" s="203"/>
      <c r="N642" s="204"/>
      <c r="O642" s="204"/>
      <c r="P642" s="204"/>
      <c r="Q642" s="204"/>
      <c r="R642" s="204"/>
      <c r="S642" s="204"/>
      <c r="T642" s="205"/>
      <c r="AT642" s="206" t="s">
        <v>222</v>
      </c>
      <c r="AU642" s="206" t="s">
        <v>218</v>
      </c>
      <c r="AV642" s="13" t="s">
        <v>85</v>
      </c>
      <c r="AW642" s="13" t="s">
        <v>36</v>
      </c>
      <c r="AX642" s="13" t="s">
        <v>77</v>
      </c>
      <c r="AY642" s="206" t="s">
        <v>211</v>
      </c>
    </row>
    <row r="643" spans="1:65" s="13" customFormat="1">
      <c r="B643" s="196"/>
      <c r="C643" s="197"/>
      <c r="D643" s="198" t="s">
        <v>222</v>
      </c>
      <c r="E643" s="199" t="s">
        <v>19</v>
      </c>
      <c r="F643" s="200" t="s">
        <v>391</v>
      </c>
      <c r="G643" s="197"/>
      <c r="H643" s="199" t="s">
        <v>19</v>
      </c>
      <c r="I643" s="201"/>
      <c r="J643" s="197"/>
      <c r="K643" s="197"/>
      <c r="L643" s="202"/>
      <c r="M643" s="203"/>
      <c r="N643" s="204"/>
      <c r="O643" s="204"/>
      <c r="P643" s="204"/>
      <c r="Q643" s="204"/>
      <c r="R643" s="204"/>
      <c r="S643" s="204"/>
      <c r="T643" s="205"/>
      <c r="AT643" s="206" t="s">
        <v>222</v>
      </c>
      <c r="AU643" s="206" t="s">
        <v>218</v>
      </c>
      <c r="AV643" s="13" t="s">
        <v>85</v>
      </c>
      <c r="AW643" s="13" t="s">
        <v>36</v>
      </c>
      <c r="AX643" s="13" t="s">
        <v>77</v>
      </c>
      <c r="AY643" s="206" t="s">
        <v>211</v>
      </c>
    </row>
    <row r="644" spans="1:65" s="13" customFormat="1">
      <c r="B644" s="196"/>
      <c r="C644" s="197"/>
      <c r="D644" s="198" t="s">
        <v>222</v>
      </c>
      <c r="E644" s="199" t="s">
        <v>19</v>
      </c>
      <c r="F644" s="200" t="s">
        <v>576</v>
      </c>
      <c r="G644" s="197"/>
      <c r="H644" s="199" t="s">
        <v>19</v>
      </c>
      <c r="I644" s="201"/>
      <c r="J644" s="197"/>
      <c r="K644" s="197"/>
      <c r="L644" s="202"/>
      <c r="M644" s="203"/>
      <c r="N644" s="204"/>
      <c r="O644" s="204"/>
      <c r="P644" s="204"/>
      <c r="Q644" s="204"/>
      <c r="R644" s="204"/>
      <c r="S644" s="204"/>
      <c r="T644" s="205"/>
      <c r="AT644" s="206" t="s">
        <v>222</v>
      </c>
      <c r="AU644" s="206" t="s">
        <v>218</v>
      </c>
      <c r="AV644" s="13" t="s">
        <v>85</v>
      </c>
      <c r="AW644" s="13" t="s">
        <v>36</v>
      </c>
      <c r="AX644" s="13" t="s">
        <v>77</v>
      </c>
      <c r="AY644" s="206" t="s">
        <v>211</v>
      </c>
    </row>
    <row r="645" spans="1:65" s="13" customFormat="1">
      <c r="B645" s="196"/>
      <c r="C645" s="197"/>
      <c r="D645" s="198" t="s">
        <v>222</v>
      </c>
      <c r="E645" s="199" t="s">
        <v>19</v>
      </c>
      <c r="F645" s="200" t="s">
        <v>307</v>
      </c>
      <c r="G645" s="197"/>
      <c r="H645" s="199" t="s">
        <v>19</v>
      </c>
      <c r="I645" s="201"/>
      <c r="J645" s="197"/>
      <c r="K645" s="197"/>
      <c r="L645" s="202"/>
      <c r="M645" s="203"/>
      <c r="N645" s="204"/>
      <c r="O645" s="204"/>
      <c r="P645" s="204"/>
      <c r="Q645" s="204"/>
      <c r="R645" s="204"/>
      <c r="S645" s="204"/>
      <c r="T645" s="205"/>
      <c r="AT645" s="206" t="s">
        <v>222</v>
      </c>
      <c r="AU645" s="206" t="s">
        <v>218</v>
      </c>
      <c r="AV645" s="13" t="s">
        <v>85</v>
      </c>
      <c r="AW645" s="13" t="s">
        <v>36</v>
      </c>
      <c r="AX645" s="13" t="s">
        <v>77</v>
      </c>
      <c r="AY645" s="206" t="s">
        <v>211</v>
      </c>
    </row>
    <row r="646" spans="1:65" s="14" customFormat="1">
      <c r="B646" s="207"/>
      <c r="C646" s="208"/>
      <c r="D646" s="198" t="s">
        <v>222</v>
      </c>
      <c r="E646" s="209" t="s">
        <v>19</v>
      </c>
      <c r="F646" s="210" t="s">
        <v>592</v>
      </c>
      <c r="G646" s="208"/>
      <c r="H646" s="211">
        <v>30</v>
      </c>
      <c r="I646" s="212"/>
      <c r="J646" s="208"/>
      <c r="K646" s="208"/>
      <c r="L646" s="213"/>
      <c r="M646" s="214"/>
      <c r="N646" s="215"/>
      <c r="O646" s="215"/>
      <c r="P646" s="215"/>
      <c r="Q646" s="215"/>
      <c r="R646" s="215"/>
      <c r="S646" s="215"/>
      <c r="T646" s="216"/>
      <c r="AT646" s="217" t="s">
        <v>222</v>
      </c>
      <c r="AU646" s="217" t="s">
        <v>218</v>
      </c>
      <c r="AV646" s="14" t="s">
        <v>87</v>
      </c>
      <c r="AW646" s="14" t="s">
        <v>36</v>
      </c>
      <c r="AX646" s="14" t="s">
        <v>77</v>
      </c>
      <c r="AY646" s="217" t="s">
        <v>211</v>
      </c>
    </row>
    <row r="647" spans="1:65" s="15" customFormat="1">
      <c r="B647" s="218"/>
      <c r="C647" s="219"/>
      <c r="D647" s="198" t="s">
        <v>222</v>
      </c>
      <c r="E647" s="220" t="s">
        <v>19</v>
      </c>
      <c r="F647" s="221" t="s">
        <v>227</v>
      </c>
      <c r="G647" s="219"/>
      <c r="H647" s="222">
        <v>30</v>
      </c>
      <c r="I647" s="223"/>
      <c r="J647" s="219"/>
      <c r="K647" s="219"/>
      <c r="L647" s="224"/>
      <c r="M647" s="225"/>
      <c r="N647" s="226"/>
      <c r="O647" s="226"/>
      <c r="P647" s="226"/>
      <c r="Q647" s="226"/>
      <c r="R647" s="226"/>
      <c r="S647" s="226"/>
      <c r="T647" s="227"/>
      <c r="AT647" s="228" t="s">
        <v>222</v>
      </c>
      <c r="AU647" s="228" t="s">
        <v>218</v>
      </c>
      <c r="AV647" s="15" t="s">
        <v>218</v>
      </c>
      <c r="AW647" s="15" t="s">
        <v>36</v>
      </c>
      <c r="AX647" s="15" t="s">
        <v>85</v>
      </c>
      <c r="AY647" s="228" t="s">
        <v>211</v>
      </c>
    </row>
    <row r="648" spans="1:65" s="2" customFormat="1" ht="16.5" customHeight="1">
      <c r="A648" s="38"/>
      <c r="B648" s="39"/>
      <c r="C648" s="178" t="s">
        <v>593</v>
      </c>
      <c r="D648" s="178" t="s">
        <v>214</v>
      </c>
      <c r="E648" s="179" t="s">
        <v>594</v>
      </c>
      <c r="F648" s="180" t="s">
        <v>595</v>
      </c>
      <c r="G648" s="181" t="s">
        <v>397</v>
      </c>
      <c r="H648" s="182">
        <v>1</v>
      </c>
      <c r="I648" s="183"/>
      <c r="J648" s="184">
        <f>ROUND(I648*H648,2)</f>
        <v>0</v>
      </c>
      <c r="K648" s="180" t="s">
        <v>19</v>
      </c>
      <c r="L648" s="43"/>
      <c r="M648" s="185" t="s">
        <v>19</v>
      </c>
      <c r="N648" s="186" t="s">
        <v>48</v>
      </c>
      <c r="O648" s="68"/>
      <c r="P648" s="187">
        <f>O648*H648</f>
        <v>0</v>
      </c>
      <c r="Q648" s="187">
        <v>0</v>
      </c>
      <c r="R648" s="187">
        <f>Q648*H648</f>
        <v>0</v>
      </c>
      <c r="S648" s="187">
        <v>0</v>
      </c>
      <c r="T648" s="188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189" t="s">
        <v>218</v>
      </c>
      <c r="AT648" s="189" t="s">
        <v>214</v>
      </c>
      <c r="AU648" s="189" t="s">
        <v>218</v>
      </c>
      <c r="AY648" s="21" t="s">
        <v>211</v>
      </c>
      <c r="BE648" s="190">
        <f>IF(N648="základní",J648,0)</f>
        <v>0</v>
      </c>
      <c r="BF648" s="190">
        <f>IF(N648="snížená",J648,0)</f>
        <v>0</v>
      </c>
      <c r="BG648" s="190">
        <f>IF(N648="zákl. přenesená",J648,0)</f>
        <v>0</v>
      </c>
      <c r="BH648" s="190">
        <f>IF(N648="sníž. přenesená",J648,0)</f>
        <v>0</v>
      </c>
      <c r="BI648" s="190">
        <f>IF(N648="nulová",J648,0)</f>
        <v>0</v>
      </c>
      <c r="BJ648" s="21" t="s">
        <v>85</v>
      </c>
      <c r="BK648" s="190">
        <f>ROUND(I648*H648,2)</f>
        <v>0</v>
      </c>
      <c r="BL648" s="21" t="s">
        <v>218</v>
      </c>
      <c r="BM648" s="189" t="s">
        <v>596</v>
      </c>
    </row>
    <row r="649" spans="1:65" s="13" customFormat="1">
      <c r="B649" s="196"/>
      <c r="C649" s="197"/>
      <c r="D649" s="198" t="s">
        <v>222</v>
      </c>
      <c r="E649" s="199" t="s">
        <v>19</v>
      </c>
      <c r="F649" s="200" t="s">
        <v>223</v>
      </c>
      <c r="G649" s="197"/>
      <c r="H649" s="199" t="s">
        <v>19</v>
      </c>
      <c r="I649" s="201"/>
      <c r="J649" s="197"/>
      <c r="K649" s="197"/>
      <c r="L649" s="202"/>
      <c r="M649" s="203"/>
      <c r="N649" s="204"/>
      <c r="O649" s="204"/>
      <c r="P649" s="204"/>
      <c r="Q649" s="204"/>
      <c r="R649" s="204"/>
      <c r="S649" s="204"/>
      <c r="T649" s="205"/>
      <c r="AT649" s="206" t="s">
        <v>222</v>
      </c>
      <c r="AU649" s="206" t="s">
        <v>218</v>
      </c>
      <c r="AV649" s="13" t="s">
        <v>85</v>
      </c>
      <c r="AW649" s="13" t="s">
        <v>36</v>
      </c>
      <c r="AX649" s="13" t="s">
        <v>77</v>
      </c>
      <c r="AY649" s="206" t="s">
        <v>211</v>
      </c>
    </row>
    <row r="650" spans="1:65" s="13" customFormat="1">
      <c r="B650" s="196"/>
      <c r="C650" s="197"/>
      <c r="D650" s="198" t="s">
        <v>222</v>
      </c>
      <c r="E650" s="199" t="s">
        <v>19</v>
      </c>
      <c r="F650" s="200" t="s">
        <v>391</v>
      </c>
      <c r="G650" s="197"/>
      <c r="H650" s="199" t="s">
        <v>19</v>
      </c>
      <c r="I650" s="201"/>
      <c r="J650" s="197"/>
      <c r="K650" s="197"/>
      <c r="L650" s="202"/>
      <c r="M650" s="203"/>
      <c r="N650" s="204"/>
      <c r="O650" s="204"/>
      <c r="P650" s="204"/>
      <c r="Q650" s="204"/>
      <c r="R650" s="204"/>
      <c r="S650" s="204"/>
      <c r="T650" s="205"/>
      <c r="AT650" s="206" t="s">
        <v>222</v>
      </c>
      <c r="AU650" s="206" t="s">
        <v>218</v>
      </c>
      <c r="AV650" s="13" t="s">
        <v>85</v>
      </c>
      <c r="AW650" s="13" t="s">
        <v>36</v>
      </c>
      <c r="AX650" s="13" t="s">
        <v>77</v>
      </c>
      <c r="AY650" s="206" t="s">
        <v>211</v>
      </c>
    </row>
    <row r="651" spans="1:65" s="13" customFormat="1">
      <c r="B651" s="196"/>
      <c r="C651" s="197"/>
      <c r="D651" s="198" t="s">
        <v>222</v>
      </c>
      <c r="E651" s="199" t="s">
        <v>19</v>
      </c>
      <c r="F651" s="200" t="s">
        <v>576</v>
      </c>
      <c r="G651" s="197"/>
      <c r="H651" s="199" t="s">
        <v>19</v>
      </c>
      <c r="I651" s="201"/>
      <c r="J651" s="197"/>
      <c r="K651" s="197"/>
      <c r="L651" s="202"/>
      <c r="M651" s="203"/>
      <c r="N651" s="204"/>
      <c r="O651" s="204"/>
      <c r="P651" s="204"/>
      <c r="Q651" s="204"/>
      <c r="R651" s="204"/>
      <c r="S651" s="204"/>
      <c r="T651" s="205"/>
      <c r="AT651" s="206" t="s">
        <v>222</v>
      </c>
      <c r="AU651" s="206" t="s">
        <v>218</v>
      </c>
      <c r="AV651" s="13" t="s">
        <v>85</v>
      </c>
      <c r="AW651" s="13" t="s">
        <v>36</v>
      </c>
      <c r="AX651" s="13" t="s">
        <v>77</v>
      </c>
      <c r="AY651" s="206" t="s">
        <v>211</v>
      </c>
    </row>
    <row r="652" spans="1:65" s="13" customFormat="1">
      <c r="B652" s="196"/>
      <c r="C652" s="197"/>
      <c r="D652" s="198" t="s">
        <v>222</v>
      </c>
      <c r="E652" s="199" t="s">
        <v>19</v>
      </c>
      <c r="F652" s="200" t="s">
        <v>307</v>
      </c>
      <c r="G652" s="197"/>
      <c r="H652" s="199" t="s">
        <v>19</v>
      </c>
      <c r="I652" s="201"/>
      <c r="J652" s="197"/>
      <c r="K652" s="197"/>
      <c r="L652" s="202"/>
      <c r="M652" s="203"/>
      <c r="N652" s="204"/>
      <c r="O652" s="204"/>
      <c r="P652" s="204"/>
      <c r="Q652" s="204"/>
      <c r="R652" s="204"/>
      <c r="S652" s="204"/>
      <c r="T652" s="205"/>
      <c r="AT652" s="206" t="s">
        <v>222</v>
      </c>
      <c r="AU652" s="206" t="s">
        <v>218</v>
      </c>
      <c r="AV652" s="13" t="s">
        <v>85</v>
      </c>
      <c r="AW652" s="13" t="s">
        <v>36</v>
      </c>
      <c r="AX652" s="13" t="s">
        <v>77</v>
      </c>
      <c r="AY652" s="206" t="s">
        <v>211</v>
      </c>
    </row>
    <row r="653" spans="1:65" s="14" customFormat="1">
      <c r="B653" s="207"/>
      <c r="C653" s="208"/>
      <c r="D653" s="198" t="s">
        <v>222</v>
      </c>
      <c r="E653" s="209" t="s">
        <v>19</v>
      </c>
      <c r="F653" s="210" t="s">
        <v>597</v>
      </c>
      <c r="G653" s="208"/>
      <c r="H653" s="211">
        <v>1</v>
      </c>
      <c r="I653" s="212"/>
      <c r="J653" s="208"/>
      <c r="K653" s="208"/>
      <c r="L653" s="213"/>
      <c r="M653" s="214"/>
      <c r="N653" s="215"/>
      <c r="O653" s="215"/>
      <c r="P653" s="215"/>
      <c r="Q653" s="215"/>
      <c r="R653" s="215"/>
      <c r="S653" s="215"/>
      <c r="T653" s="216"/>
      <c r="AT653" s="217" t="s">
        <v>222</v>
      </c>
      <c r="AU653" s="217" t="s">
        <v>218</v>
      </c>
      <c r="AV653" s="14" t="s">
        <v>87</v>
      </c>
      <c r="AW653" s="14" t="s">
        <v>36</v>
      </c>
      <c r="AX653" s="14" t="s">
        <v>77</v>
      </c>
      <c r="AY653" s="217" t="s">
        <v>211</v>
      </c>
    </row>
    <row r="654" spans="1:65" s="15" customFormat="1">
      <c r="B654" s="218"/>
      <c r="C654" s="219"/>
      <c r="D654" s="198" t="s">
        <v>222</v>
      </c>
      <c r="E654" s="220" t="s">
        <v>19</v>
      </c>
      <c r="F654" s="221" t="s">
        <v>227</v>
      </c>
      <c r="G654" s="219"/>
      <c r="H654" s="222">
        <v>1</v>
      </c>
      <c r="I654" s="223"/>
      <c r="J654" s="219"/>
      <c r="K654" s="219"/>
      <c r="L654" s="224"/>
      <c r="M654" s="225"/>
      <c r="N654" s="226"/>
      <c r="O654" s="226"/>
      <c r="P654" s="226"/>
      <c r="Q654" s="226"/>
      <c r="R654" s="226"/>
      <c r="S654" s="226"/>
      <c r="T654" s="227"/>
      <c r="AT654" s="228" t="s">
        <v>222</v>
      </c>
      <c r="AU654" s="228" t="s">
        <v>218</v>
      </c>
      <c r="AV654" s="15" t="s">
        <v>218</v>
      </c>
      <c r="AW654" s="15" t="s">
        <v>36</v>
      </c>
      <c r="AX654" s="15" t="s">
        <v>85</v>
      </c>
      <c r="AY654" s="228" t="s">
        <v>211</v>
      </c>
    </row>
    <row r="655" spans="1:65" s="2" customFormat="1" ht="24.2" customHeight="1">
      <c r="A655" s="38"/>
      <c r="B655" s="39"/>
      <c r="C655" s="178" t="s">
        <v>598</v>
      </c>
      <c r="D655" s="178" t="s">
        <v>214</v>
      </c>
      <c r="E655" s="179" t="s">
        <v>599</v>
      </c>
      <c r="F655" s="180" t="s">
        <v>600</v>
      </c>
      <c r="G655" s="181" t="s">
        <v>397</v>
      </c>
      <c r="H655" s="182">
        <v>1</v>
      </c>
      <c r="I655" s="183"/>
      <c r="J655" s="184">
        <f>ROUND(I655*H655,2)</f>
        <v>0</v>
      </c>
      <c r="K655" s="180" t="s">
        <v>19</v>
      </c>
      <c r="L655" s="43"/>
      <c r="M655" s="185" t="s">
        <v>19</v>
      </c>
      <c r="N655" s="186" t="s">
        <v>48</v>
      </c>
      <c r="O655" s="68"/>
      <c r="P655" s="187">
        <f>O655*H655</f>
        <v>0</v>
      </c>
      <c r="Q655" s="187">
        <v>0</v>
      </c>
      <c r="R655" s="187">
        <f>Q655*H655</f>
        <v>0</v>
      </c>
      <c r="S655" s="187">
        <v>0</v>
      </c>
      <c r="T655" s="188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189" t="s">
        <v>218</v>
      </c>
      <c r="AT655" s="189" t="s">
        <v>214</v>
      </c>
      <c r="AU655" s="189" t="s">
        <v>218</v>
      </c>
      <c r="AY655" s="21" t="s">
        <v>211</v>
      </c>
      <c r="BE655" s="190">
        <f>IF(N655="základní",J655,0)</f>
        <v>0</v>
      </c>
      <c r="BF655" s="190">
        <f>IF(N655="snížená",J655,0)</f>
        <v>0</v>
      </c>
      <c r="BG655" s="190">
        <f>IF(N655="zákl. přenesená",J655,0)</f>
        <v>0</v>
      </c>
      <c r="BH655" s="190">
        <f>IF(N655="sníž. přenesená",J655,0)</f>
        <v>0</v>
      </c>
      <c r="BI655" s="190">
        <f>IF(N655="nulová",J655,0)</f>
        <v>0</v>
      </c>
      <c r="BJ655" s="21" t="s">
        <v>85</v>
      </c>
      <c r="BK655" s="190">
        <f>ROUND(I655*H655,2)</f>
        <v>0</v>
      </c>
      <c r="BL655" s="21" t="s">
        <v>218</v>
      </c>
      <c r="BM655" s="189" t="s">
        <v>601</v>
      </c>
    </row>
    <row r="656" spans="1:65" s="13" customFormat="1">
      <c r="B656" s="196"/>
      <c r="C656" s="197"/>
      <c r="D656" s="198" t="s">
        <v>222</v>
      </c>
      <c r="E656" s="199" t="s">
        <v>19</v>
      </c>
      <c r="F656" s="200" t="s">
        <v>223</v>
      </c>
      <c r="G656" s="197"/>
      <c r="H656" s="199" t="s">
        <v>19</v>
      </c>
      <c r="I656" s="201"/>
      <c r="J656" s="197"/>
      <c r="K656" s="197"/>
      <c r="L656" s="202"/>
      <c r="M656" s="203"/>
      <c r="N656" s="204"/>
      <c r="O656" s="204"/>
      <c r="P656" s="204"/>
      <c r="Q656" s="204"/>
      <c r="R656" s="204"/>
      <c r="S656" s="204"/>
      <c r="T656" s="205"/>
      <c r="AT656" s="206" t="s">
        <v>222</v>
      </c>
      <c r="AU656" s="206" t="s">
        <v>218</v>
      </c>
      <c r="AV656" s="13" t="s">
        <v>85</v>
      </c>
      <c r="AW656" s="13" t="s">
        <v>36</v>
      </c>
      <c r="AX656" s="13" t="s">
        <v>77</v>
      </c>
      <c r="AY656" s="206" t="s">
        <v>211</v>
      </c>
    </row>
    <row r="657" spans="1:65" s="13" customFormat="1">
      <c r="B657" s="196"/>
      <c r="C657" s="197"/>
      <c r="D657" s="198" t="s">
        <v>222</v>
      </c>
      <c r="E657" s="199" t="s">
        <v>19</v>
      </c>
      <c r="F657" s="200" t="s">
        <v>391</v>
      </c>
      <c r="G657" s="197"/>
      <c r="H657" s="199" t="s">
        <v>19</v>
      </c>
      <c r="I657" s="201"/>
      <c r="J657" s="197"/>
      <c r="K657" s="197"/>
      <c r="L657" s="202"/>
      <c r="M657" s="203"/>
      <c r="N657" s="204"/>
      <c r="O657" s="204"/>
      <c r="P657" s="204"/>
      <c r="Q657" s="204"/>
      <c r="R657" s="204"/>
      <c r="S657" s="204"/>
      <c r="T657" s="205"/>
      <c r="AT657" s="206" t="s">
        <v>222</v>
      </c>
      <c r="AU657" s="206" t="s">
        <v>218</v>
      </c>
      <c r="AV657" s="13" t="s">
        <v>85</v>
      </c>
      <c r="AW657" s="13" t="s">
        <v>36</v>
      </c>
      <c r="AX657" s="13" t="s">
        <v>77</v>
      </c>
      <c r="AY657" s="206" t="s">
        <v>211</v>
      </c>
    </row>
    <row r="658" spans="1:65" s="13" customFormat="1">
      <c r="B658" s="196"/>
      <c r="C658" s="197"/>
      <c r="D658" s="198" t="s">
        <v>222</v>
      </c>
      <c r="E658" s="199" t="s">
        <v>19</v>
      </c>
      <c r="F658" s="200" t="s">
        <v>576</v>
      </c>
      <c r="G658" s="197"/>
      <c r="H658" s="199" t="s">
        <v>19</v>
      </c>
      <c r="I658" s="201"/>
      <c r="J658" s="197"/>
      <c r="K658" s="197"/>
      <c r="L658" s="202"/>
      <c r="M658" s="203"/>
      <c r="N658" s="204"/>
      <c r="O658" s="204"/>
      <c r="P658" s="204"/>
      <c r="Q658" s="204"/>
      <c r="R658" s="204"/>
      <c r="S658" s="204"/>
      <c r="T658" s="205"/>
      <c r="AT658" s="206" t="s">
        <v>222</v>
      </c>
      <c r="AU658" s="206" t="s">
        <v>218</v>
      </c>
      <c r="AV658" s="13" t="s">
        <v>85</v>
      </c>
      <c r="AW658" s="13" t="s">
        <v>36</v>
      </c>
      <c r="AX658" s="13" t="s">
        <v>77</v>
      </c>
      <c r="AY658" s="206" t="s">
        <v>211</v>
      </c>
    </row>
    <row r="659" spans="1:65" s="13" customFormat="1">
      <c r="B659" s="196"/>
      <c r="C659" s="197"/>
      <c r="D659" s="198" t="s">
        <v>222</v>
      </c>
      <c r="E659" s="199" t="s">
        <v>19</v>
      </c>
      <c r="F659" s="200" t="s">
        <v>307</v>
      </c>
      <c r="G659" s="197"/>
      <c r="H659" s="199" t="s">
        <v>19</v>
      </c>
      <c r="I659" s="201"/>
      <c r="J659" s="197"/>
      <c r="K659" s="197"/>
      <c r="L659" s="202"/>
      <c r="M659" s="203"/>
      <c r="N659" s="204"/>
      <c r="O659" s="204"/>
      <c r="P659" s="204"/>
      <c r="Q659" s="204"/>
      <c r="R659" s="204"/>
      <c r="S659" s="204"/>
      <c r="T659" s="205"/>
      <c r="AT659" s="206" t="s">
        <v>222</v>
      </c>
      <c r="AU659" s="206" t="s">
        <v>218</v>
      </c>
      <c r="AV659" s="13" t="s">
        <v>85</v>
      </c>
      <c r="AW659" s="13" t="s">
        <v>36</v>
      </c>
      <c r="AX659" s="13" t="s">
        <v>77</v>
      </c>
      <c r="AY659" s="206" t="s">
        <v>211</v>
      </c>
    </row>
    <row r="660" spans="1:65" s="14" customFormat="1">
      <c r="B660" s="207"/>
      <c r="C660" s="208"/>
      <c r="D660" s="198" t="s">
        <v>222</v>
      </c>
      <c r="E660" s="209" t="s">
        <v>19</v>
      </c>
      <c r="F660" s="210" t="s">
        <v>597</v>
      </c>
      <c r="G660" s="208"/>
      <c r="H660" s="211">
        <v>1</v>
      </c>
      <c r="I660" s="212"/>
      <c r="J660" s="208"/>
      <c r="K660" s="208"/>
      <c r="L660" s="213"/>
      <c r="M660" s="214"/>
      <c r="N660" s="215"/>
      <c r="O660" s="215"/>
      <c r="P660" s="215"/>
      <c r="Q660" s="215"/>
      <c r="R660" s="215"/>
      <c r="S660" s="215"/>
      <c r="T660" s="216"/>
      <c r="AT660" s="217" t="s">
        <v>222</v>
      </c>
      <c r="AU660" s="217" t="s">
        <v>218</v>
      </c>
      <c r="AV660" s="14" t="s">
        <v>87</v>
      </c>
      <c r="AW660" s="14" t="s">
        <v>36</v>
      </c>
      <c r="AX660" s="14" t="s">
        <v>77</v>
      </c>
      <c r="AY660" s="217" t="s">
        <v>211</v>
      </c>
    </row>
    <row r="661" spans="1:65" s="15" customFormat="1">
      <c r="B661" s="218"/>
      <c r="C661" s="219"/>
      <c r="D661" s="198" t="s">
        <v>222</v>
      </c>
      <c r="E661" s="220" t="s">
        <v>19</v>
      </c>
      <c r="F661" s="221" t="s">
        <v>227</v>
      </c>
      <c r="G661" s="219"/>
      <c r="H661" s="222">
        <v>1</v>
      </c>
      <c r="I661" s="223"/>
      <c r="J661" s="219"/>
      <c r="K661" s="219"/>
      <c r="L661" s="224"/>
      <c r="M661" s="225"/>
      <c r="N661" s="226"/>
      <c r="O661" s="226"/>
      <c r="P661" s="226"/>
      <c r="Q661" s="226"/>
      <c r="R661" s="226"/>
      <c r="S661" s="226"/>
      <c r="T661" s="227"/>
      <c r="AT661" s="228" t="s">
        <v>222</v>
      </c>
      <c r="AU661" s="228" t="s">
        <v>218</v>
      </c>
      <c r="AV661" s="15" t="s">
        <v>218</v>
      </c>
      <c r="AW661" s="15" t="s">
        <v>36</v>
      </c>
      <c r="AX661" s="15" t="s">
        <v>85</v>
      </c>
      <c r="AY661" s="228" t="s">
        <v>211</v>
      </c>
    </row>
    <row r="662" spans="1:65" s="2" customFormat="1" ht="16.5" customHeight="1">
      <c r="A662" s="38"/>
      <c r="B662" s="39"/>
      <c r="C662" s="178" t="s">
        <v>602</v>
      </c>
      <c r="D662" s="178" t="s">
        <v>214</v>
      </c>
      <c r="E662" s="179" t="s">
        <v>603</v>
      </c>
      <c r="F662" s="180" t="s">
        <v>604</v>
      </c>
      <c r="G662" s="181" t="s">
        <v>397</v>
      </c>
      <c r="H662" s="182">
        <v>1</v>
      </c>
      <c r="I662" s="183"/>
      <c r="J662" s="184">
        <f>ROUND(I662*H662,2)</f>
        <v>0</v>
      </c>
      <c r="K662" s="180" t="s">
        <v>19</v>
      </c>
      <c r="L662" s="43"/>
      <c r="M662" s="185" t="s">
        <v>19</v>
      </c>
      <c r="N662" s="186" t="s">
        <v>48</v>
      </c>
      <c r="O662" s="68"/>
      <c r="P662" s="187">
        <f>O662*H662</f>
        <v>0</v>
      </c>
      <c r="Q662" s="187">
        <v>0</v>
      </c>
      <c r="R662" s="187">
        <f>Q662*H662</f>
        <v>0</v>
      </c>
      <c r="S662" s="187">
        <v>0</v>
      </c>
      <c r="T662" s="188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189" t="s">
        <v>218</v>
      </c>
      <c r="AT662" s="189" t="s">
        <v>214</v>
      </c>
      <c r="AU662" s="189" t="s">
        <v>218</v>
      </c>
      <c r="AY662" s="21" t="s">
        <v>211</v>
      </c>
      <c r="BE662" s="190">
        <f>IF(N662="základní",J662,0)</f>
        <v>0</v>
      </c>
      <c r="BF662" s="190">
        <f>IF(N662="snížená",J662,0)</f>
        <v>0</v>
      </c>
      <c r="BG662" s="190">
        <f>IF(N662="zákl. přenesená",J662,0)</f>
        <v>0</v>
      </c>
      <c r="BH662" s="190">
        <f>IF(N662="sníž. přenesená",J662,0)</f>
        <v>0</v>
      </c>
      <c r="BI662" s="190">
        <f>IF(N662="nulová",J662,0)</f>
        <v>0</v>
      </c>
      <c r="BJ662" s="21" t="s">
        <v>85</v>
      </c>
      <c r="BK662" s="190">
        <f>ROUND(I662*H662,2)</f>
        <v>0</v>
      </c>
      <c r="BL662" s="21" t="s">
        <v>218</v>
      </c>
      <c r="BM662" s="189" t="s">
        <v>605</v>
      </c>
    </row>
    <row r="663" spans="1:65" s="13" customFormat="1">
      <c r="B663" s="196"/>
      <c r="C663" s="197"/>
      <c r="D663" s="198" t="s">
        <v>222</v>
      </c>
      <c r="E663" s="199" t="s">
        <v>19</v>
      </c>
      <c r="F663" s="200" t="s">
        <v>223</v>
      </c>
      <c r="G663" s="197"/>
      <c r="H663" s="199" t="s">
        <v>19</v>
      </c>
      <c r="I663" s="201"/>
      <c r="J663" s="197"/>
      <c r="K663" s="197"/>
      <c r="L663" s="202"/>
      <c r="M663" s="203"/>
      <c r="N663" s="204"/>
      <c r="O663" s="204"/>
      <c r="P663" s="204"/>
      <c r="Q663" s="204"/>
      <c r="R663" s="204"/>
      <c r="S663" s="204"/>
      <c r="T663" s="205"/>
      <c r="AT663" s="206" t="s">
        <v>222</v>
      </c>
      <c r="AU663" s="206" t="s">
        <v>218</v>
      </c>
      <c r="AV663" s="13" t="s">
        <v>85</v>
      </c>
      <c r="AW663" s="13" t="s">
        <v>36</v>
      </c>
      <c r="AX663" s="13" t="s">
        <v>77</v>
      </c>
      <c r="AY663" s="206" t="s">
        <v>211</v>
      </c>
    </row>
    <row r="664" spans="1:65" s="13" customFormat="1">
      <c r="B664" s="196"/>
      <c r="C664" s="197"/>
      <c r="D664" s="198" t="s">
        <v>222</v>
      </c>
      <c r="E664" s="199" t="s">
        <v>19</v>
      </c>
      <c r="F664" s="200" t="s">
        <v>391</v>
      </c>
      <c r="G664" s="197"/>
      <c r="H664" s="199" t="s">
        <v>19</v>
      </c>
      <c r="I664" s="201"/>
      <c r="J664" s="197"/>
      <c r="K664" s="197"/>
      <c r="L664" s="202"/>
      <c r="M664" s="203"/>
      <c r="N664" s="204"/>
      <c r="O664" s="204"/>
      <c r="P664" s="204"/>
      <c r="Q664" s="204"/>
      <c r="R664" s="204"/>
      <c r="S664" s="204"/>
      <c r="T664" s="205"/>
      <c r="AT664" s="206" t="s">
        <v>222</v>
      </c>
      <c r="AU664" s="206" t="s">
        <v>218</v>
      </c>
      <c r="AV664" s="13" t="s">
        <v>85</v>
      </c>
      <c r="AW664" s="13" t="s">
        <v>36</v>
      </c>
      <c r="AX664" s="13" t="s">
        <v>77</v>
      </c>
      <c r="AY664" s="206" t="s">
        <v>211</v>
      </c>
    </row>
    <row r="665" spans="1:65" s="13" customFormat="1">
      <c r="B665" s="196"/>
      <c r="C665" s="197"/>
      <c r="D665" s="198" t="s">
        <v>222</v>
      </c>
      <c r="E665" s="199" t="s">
        <v>19</v>
      </c>
      <c r="F665" s="200" t="s">
        <v>576</v>
      </c>
      <c r="G665" s="197"/>
      <c r="H665" s="199" t="s">
        <v>19</v>
      </c>
      <c r="I665" s="201"/>
      <c r="J665" s="197"/>
      <c r="K665" s="197"/>
      <c r="L665" s="202"/>
      <c r="M665" s="203"/>
      <c r="N665" s="204"/>
      <c r="O665" s="204"/>
      <c r="P665" s="204"/>
      <c r="Q665" s="204"/>
      <c r="R665" s="204"/>
      <c r="S665" s="204"/>
      <c r="T665" s="205"/>
      <c r="AT665" s="206" t="s">
        <v>222</v>
      </c>
      <c r="AU665" s="206" t="s">
        <v>218</v>
      </c>
      <c r="AV665" s="13" t="s">
        <v>85</v>
      </c>
      <c r="AW665" s="13" t="s">
        <v>36</v>
      </c>
      <c r="AX665" s="13" t="s">
        <v>77</v>
      </c>
      <c r="AY665" s="206" t="s">
        <v>211</v>
      </c>
    </row>
    <row r="666" spans="1:65" s="13" customFormat="1">
      <c r="B666" s="196"/>
      <c r="C666" s="197"/>
      <c r="D666" s="198" t="s">
        <v>222</v>
      </c>
      <c r="E666" s="199" t="s">
        <v>19</v>
      </c>
      <c r="F666" s="200" t="s">
        <v>307</v>
      </c>
      <c r="G666" s="197"/>
      <c r="H666" s="199" t="s">
        <v>19</v>
      </c>
      <c r="I666" s="201"/>
      <c r="J666" s="197"/>
      <c r="K666" s="197"/>
      <c r="L666" s="202"/>
      <c r="M666" s="203"/>
      <c r="N666" s="204"/>
      <c r="O666" s="204"/>
      <c r="P666" s="204"/>
      <c r="Q666" s="204"/>
      <c r="R666" s="204"/>
      <c r="S666" s="204"/>
      <c r="T666" s="205"/>
      <c r="AT666" s="206" t="s">
        <v>222</v>
      </c>
      <c r="AU666" s="206" t="s">
        <v>218</v>
      </c>
      <c r="AV666" s="13" t="s">
        <v>85</v>
      </c>
      <c r="AW666" s="13" t="s">
        <v>36</v>
      </c>
      <c r="AX666" s="13" t="s">
        <v>77</v>
      </c>
      <c r="AY666" s="206" t="s">
        <v>211</v>
      </c>
    </row>
    <row r="667" spans="1:65" s="14" customFormat="1">
      <c r="B667" s="207"/>
      <c r="C667" s="208"/>
      <c r="D667" s="198" t="s">
        <v>222</v>
      </c>
      <c r="E667" s="209" t="s">
        <v>19</v>
      </c>
      <c r="F667" s="210" t="s">
        <v>597</v>
      </c>
      <c r="G667" s="208"/>
      <c r="H667" s="211">
        <v>1</v>
      </c>
      <c r="I667" s="212"/>
      <c r="J667" s="208"/>
      <c r="K667" s="208"/>
      <c r="L667" s="213"/>
      <c r="M667" s="214"/>
      <c r="N667" s="215"/>
      <c r="O667" s="215"/>
      <c r="P667" s="215"/>
      <c r="Q667" s="215"/>
      <c r="R667" s="215"/>
      <c r="S667" s="215"/>
      <c r="T667" s="216"/>
      <c r="AT667" s="217" t="s">
        <v>222</v>
      </c>
      <c r="AU667" s="217" t="s">
        <v>218</v>
      </c>
      <c r="AV667" s="14" t="s">
        <v>87</v>
      </c>
      <c r="AW667" s="14" t="s">
        <v>36</v>
      </c>
      <c r="AX667" s="14" t="s">
        <v>77</v>
      </c>
      <c r="AY667" s="217" t="s">
        <v>211</v>
      </c>
    </row>
    <row r="668" spans="1:65" s="15" customFormat="1">
      <c r="B668" s="218"/>
      <c r="C668" s="219"/>
      <c r="D668" s="198" t="s">
        <v>222</v>
      </c>
      <c r="E668" s="220" t="s">
        <v>19</v>
      </c>
      <c r="F668" s="221" t="s">
        <v>227</v>
      </c>
      <c r="G668" s="219"/>
      <c r="H668" s="222">
        <v>1</v>
      </c>
      <c r="I668" s="223"/>
      <c r="J668" s="219"/>
      <c r="K668" s="219"/>
      <c r="L668" s="224"/>
      <c r="M668" s="225"/>
      <c r="N668" s="226"/>
      <c r="O668" s="226"/>
      <c r="P668" s="226"/>
      <c r="Q668" s="226"/>
      <c r="R668" s="226"/>
      <c r="S668" s="226"/>
      <c r="T668" s="227"/>
      <c r="AT668" s="228" t="s">
        <v>222</v>
      </c>
      <c r="AU668" s="228" t="s">
        <v>218</v>
      </c>
      <c r="AV668" s="15" t="s">
        <v>218</v>
      </c>
      <c r="AW668" s="15" t="s">
        <v>36</v>
      </c>
      <c r="AX668" s="15" t="s">
        <v>85</v>
      </c>
      <c r="AY668" s="228" t="s">
        <v>211</v>
      </c>
    </row>
    <row r="669" spans="1:65" s="2" customFormat="1" ht="24.2" customHeight="1">
      <c r="A669" s="38"/>
      <c r="B669" s="39"/>
      <c r="C669" s="178" t="s">
        <v>606</v>
      </c>
      <c r="D669" s="178" t="s">
        <v>214</v>
      </c>
      <c r="E669" s="179" t="s">
        <v>607</v>
      </c>
      <c r="F669" s="180" t="s">
        <v>608</v>
      </c>
      <c r="G669" s="181" t="s">
        <v>96</v>
      </c>
      <c r="H669" s="182">
        <v>6.3</v>
      </c>
      <c r="I669" s="183"/>
      <c r="J669" s="184">
        <f>ROUND(I669*H669,2)</f>
        <v>0</v>
      </c>
      <c r="K669" s="180" t="s">
        <v>19</v>
      </c>
      <c r="L669" s="43"/>
      <c r="M669" s="185" t="s">
        <v>19</v>
      </c>
      <c r="N669" s="186" t="s">
        <v>48</v>
      </c>
      <c r="O669" s="68"/>
      <c r="P669" s="187">
        <f>O669*H669</f>
        <v>0</v>
      </c>
      <c r="Q669" s="187">
        <v>0</v>
      </c>
      <c r="R669" s="187">
        <f>Q669*H669</f>
        <v>0</v>
      </c>
      <c r="S669" s="187">
        <v>0</v>
      </c>
      <c r="T669" s="188">
        <f>S669*H669</f>
        <v>0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189" t="s">
        <v>218</v>
      </c>
      <c r="AT669" s="189" t="s">
        <v>214</v>
      </c>
      <c r="AU669" s="189" t="s">
        <v>218</v>
      </c>
      <c r="AY669" s="21" t="s">
        <v>211</v>
      </c>
      <c r="BE669" s="190">
        <f>IF(N669="základní",J669,0)</f>
        <v>0</v>
      </c>
      <c r="BF669" s="190">
        <f>IF(N669="snížená",J669,0)</f>
        <v>0</v>
      </c>
      <c r="BG669" s="190">
        <f>IF(N669="zákl. přenesená",J669,0)</f>
        <v>0</v>
      </c>
      <c r="BH669" s="190">
        <f>IF(N669="sníž. přenesená",J669,0)</f>
        <v>0</v>
      </c>
      <c r="BI669" s="190">
        <f>IF(N669="nulová",J669,0)</f>
        <v>0</v>
      </c>
      <c r="BJ669" s="21" t="s">
        <v>85</v>
      </c>
      <c r="BK669" s="190">
        <f>ROUND(I669*H669,2)</f>
        <v>0</v>
      </c>
      <c r="BL669" s="21" t="s">
        <v>218</v>
      </c>
      <c r="BM669" s="189" t="s">
        <v>609</v>
      </c>
    </row>
    <row r="670" spans="1:65" s="13" customFormat="1">
      <c r="B670" s="196"/>
      <c r="C670" s="197"/>
      <c r="D670" s="198" t="s">
        <v>222</v>
      </c>
      <c r="E670" s="199" t="s">
        <v>19</v>
      </c>
      <c r="F670" s="200" t="s">
        <v>223</v>
      </c>
      <c r="G670" s="197"/>
      <c r="H670" s="199" t="s">
        <v>19</v>
      </c>
      <c r="I670" s="201"/>
      <c r="J670" s="197"/>
      <c r="K670" s="197"/>
      <c r="L670" s="202"/>
      <c r="M670" s="203"/>
      <c r="N670" s="204"/>
      <c r="O670" s="204"/>
      <c r="P670" s="204"/>
      <c r="Q670" s="204"/>
      <c r="R670" s="204"/>
      <c r="S670" s="204"/>
      <c r="T670" s="205"/>
      <c r="AT670" s="206" t="s">
        <v>222</v>
      </c>
      <c r="AU670" s="206" t="s">
        <v>218</v>
      </c>
      <c r="AV670" s="13" t="s">
        <v>85</v>
      </c>
      <c r="AW670" s="13" t="s">
        <v>36</v>
      </c>
      <c r="AX670" s="13" t="s">
        <v>77</v>
      </c>
      <c r="AY670" s="206" t="s">
        <v>211</v>
      </c>
    </row>
    <row r="671" spans="1:65" s="13" customFormat="1">
      <c r="B671" s="196"/>
      <c r="C671" s="197"/>
      <c r="D671" s="198" t="s">
        <v>222</v>
      </c>
      <c r="E671" s="199" t="s">
        <v>19</v>
      </c>
      <c r="F671" s="200" t="s">
        <v>391</v>
      </c>
      <c r="G671" s="197"/>
      <c r="H671" s="199" t="s">
        <v>19</v>
      </c>
      <c r="I671" s="201"/>
      <c r="J671" s="197"/>
      <c r="K671" s="197"/>
      <c r="L671" s="202"/>
      <c r="M671" s="203"/>
      <c r="N671" s="204"/>
      <c r="O671" s="204"/>
      <c r="P671" s="204"/>
      <c r="Q671" s="204"/>
      <c r="R671" s="204"/>
      <c r="S671" s="204"/>
      <c r="T671" s="205"/>
      <c r="AT671" s="206" t="s">
        <v>222</v>
      </c>
      <c r="AU671" s="206" t="s">
        <v>218</v>
      </c>
      <c r="AV671" s="13" t="s">
        <v>85</v>
      </c>
      <c r="AW671" s="13" t="s">
        <v>36</v>
      </c>
      <c r="AX671" s="13" t="s">
        <v>77</v>
      </c>
      <c r="AY671" s="206" t="s">
        <v>211</v>
      </c>
    </row>
    <row r="672" spans="1:65" s="13" customFormat="1">
      <c r="B672" s="196"/>
      <c r="C672" s="197"/>
      <c r="D672" s="198" t="s">
        <v>222</v>
      </c>
      <c r="E672" s="199" t="s">
        <v>19</v>
      </c>
      <c r="F672" s="200" t="s">
        <v>576</v>
      </c>
      <c r="G672" s="197"/>
      <c r="H672" s="199" t="s">
        <v>19</v>
      </c>
      <c r="I672" s="201"/>
      <c r="J672" s="197"/>
      <c r="K672" s="197"/>
      <c r="L672" s="202"/>
      <c r="M672" s="203"/>
      <c r="N672" s="204"/>
      <c r="O672" s="204"/>
      <c r="P672" s="204"/>
      <c r="Q672" s="204"/>
      <c r="R672" s="204"/>
      <c r="S672" s="204"/>
      <c r="T672" s="205"/>
      <c r="AT672" s="206" t="s">
        <v>222</v>
      </c>
      <c r="AU672" s="206" t="s">
        <v>218</v>
      </c>
      <c r="AV672" s="13" t="s">
        <v>85</v>
      </c>
      <c r="AW672" s="13" t="s">
        <v>36</v>
      </c>
      <c r="AX672" s="13" t="s">
        <v>77</v>
      </c>
      <c r="AY672" s="206" t="s">
        <v>211</v>
      </c>
    </row>
    <row r="673" spans="1:65" s="13" customFormat="1">
      <c r="B673" s="196"/>
      <c r="C673" s="197"/>
      <c r="D673" s="198" t="s">
        <v>222</v>
      </c>
      <c r="E673" s="199" t="s">
        <v>19</v>
      </c>
      <c r="F673" s="200" t="s">
        <v>307</v>
      </c>
      <c r="G673" s="197"/>
      <c r="H673" s="199" t="s">
        <v>19</v>
      </c>
      <c r="I673" s="201"/>
      <c r="J673" s="197"/>
      <c r="K673" s="197"/>
      <c r="L673" s="202"/>
      <c r="M673" s="203"/>
      <c r="N673" s="204"/>
      <c r="O673" s="204"/>
      <c r="P673" s="204"/>
      <c r="Q673" s="204"/>
      <c r="R673" s="204"/>
      <c r="S673" s="204"/>
      <c r="T673" s="205"/>
      <c r="AT673" s="206" t="s">
        <v>222</v>
      </c>
      <c r="AU673" s="206" t="s">
        <v>218</v>
      </c>
      <c r="AV673" s="13" t="s">
        <v>85</v>
      </c>
      <c r="AW673" s="13" t="s">
        <v>36</v>
      </c>
      <c r="AX673" s="13" t="s">
        <v>77</v>
      </c>
      <c r="AY673" s="206" t="s">
        <v>211</v>
      </c>
    </row>
    <row r="674" spans="1:65" s="14" customFormat="1">
      <c r="B674" s="207"/>
      <c r="C674" s="208"/>
      <c r="D674" s="198" t="s">
        <v>222</v>
      </c>
      <c r="E674" s="209" t="s">
        <v>19</v>
      </c>
      <c r="F674" s="210" t="s">
        <v>577</v>
      </c>
      <c r="G674" s="208"/>
      <c r="H674" s="211">
        <v>6.3</v>
      </c>
      <c r="I674" s="212"/>
      <c r="J674" s="208"/>
      <c r="K674" s="208"/>
      <c r="L674" s="213"/>
      <c r="M674" s="214"/>
      <c r="N674" s="215"/>
      <c r="O674" s="215"/>
      <c r="P674" s="215"/>
      <c r="Q674" s="215"/>
      <c r="R674" s="215"/>
      <c r="S674" s="215"/>
      <c r="T674" s="216"/>
      <c r="AT674" s="217" t="s">
        <v>222</v>
      </c>
      <c r="AU674" s="217" t="s">
        <v>218</v>
      </c>
      <c r="AV674" s="14" t="s">
        <v>87</v>
      </c>
      <c r="AW674" s="14" t="s">
        <v>36</v>
      </c>
      <c r="AX674" s="14" t="s">
        <v>77</v>
      </c>
      <c r="AY674" s="217" t="s">
        <v>211</v>
      </c>
    </row>
    <row r="675" spans="1:65" s="15" customFormat="1">
      <c r="B675" s="218"/>
      <c r="C675" s="219"/>
      <c r="D675" s="198" t="s">
        <v>222</v>
      </c>
      <c r="E675" s="220" t="s">
        <v>19</v>
      </c>
      <c r="F675" s="221" t="s">
        <v>227</v>
      </c>
      <c r="G675" s="219"/>
      <c r="H675" s="222">
        <v>6.3</v>
      </c>
      <c r="I675" s="223"/>
      <c r="J675" s="219"/>
      <c r="K675" s="219"/>
      <c r="L675" s="224"/>
      <c r="M675" s="225"/>
      <c r="N675" s="226"/>
      <c r="O675" s="226"/>
      <c r="P675" s="226"/>
      <c r="Q675" s="226"/>
      <c r="R675" s="226"/>
      <c r="S675" s="226"/>
      <c r="T675" s="227"/>
      <c r="AT675" s="228" t="s">
        <v>222</v>
      </c>
      <c r="AU675" s="228" t="s">
        <v>218</v>
      </c>
      <c r="AV675" s="15" t="s">
        <v>218</v>
      </c>
      <c r="AW675" s="15" t="s">
        <v>36</v>
      </c>
      <c r="AX675" s="15" t="s">
        <v>85</v>
      </c>
      <c r="AY675" s="228" t="s">
        <v>211</v>
      </c>
    </row>
    <row r="676" spans="1:65" s="2" customFormat="1" ht="16.5" customHeight="1">
      <c r="A676" s="38"/>
      <c r="B676" s="39"/>
      <c r="C676" s="178" t="s">
        <v>610</v>
      </c>
      <c r="D676" s="178" t="s">
        <v>214</v>
      </c>
      <c r="E676" s="179" t="s">
        <v>611</v>
      </c>
      <c r="F676" s="180" t="s">
        <v>456</v>
      </c>
      <c r="G676" s="181" t="s">
        <v>397</v>
      </c>
      <c r="H676" s="182">
        <v>1</v>
      </c>
      <c r="I676" s="183"/>
      <c r="J676" s="184">
        <f>ROUND(I676*H676,2)</f>
        <v>0</v>
      </c>
      <c r="K676" s="180" t="s">
        <v>19</v>
      </c>
      <c r="L676" s="43"/>
      <c r="M676" s="185" t="s">
        <v>19</v>
      </c>
      <c r="N676" s="186" t="s">
        <v>48</v>
      </c>
      <c r="O676" s="68"/>
      <c r="P676" s="187">
        <f>O676*H676</f>
        <v>0</v>
      </c>
      <c r="Q676" s="187">
        <v>0</v>
      </c>
      <c r="R676" s="187">
        <f>Q676*H676</f>
        <v>0</v>
      </c>
      <c r="S676" s="187">
        <v>0</v>
      </c>
      <c r="T676" s="188">
        <f>S676*H676</f>
        <v>0</v>
      </c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R676" s="189" t="s">
        <v>218</v>
      </c>
      <c r="AT676" s="189" t="s">
        <v>214</v>
      </c>
      <c r="AU676" s="189" t="s">
        <v>218</v>
      </c>
      <c r="AY676" s="21" t="s">
        <v>211</v>
      </c>
      <c r="BE676" s="190">
        <f>IF(N676="základní",J676,0)</f>
        <v>0</v>
      </c>
      <c r="BF676" s="190">
        <f>IF(N676="snížená",J676,0)</f>
        <v>0</v>
      </c>
      <c r="BG676" s="190">
        <f>IF(N676="zákl. přenesená",J676,0)</f>
        <v>0</v>
      </c>
      <c r="BH676" s="190">
        <f>IF(N676="sníž. přenesená",J676,0)</f>
        <v>0</v>
      </c>
      <c r="BI676" s="190">
        <f>IF(N676="nulová",J676,0)</f>
        <v>0</v>
      </c>
      <c r="BJ676" s="21" t="s">
        <v>85</v>
      </c>
      <c r="BK676" s="190">
        <f>ROUND(I676*H676,2)</f>
        <v>0</v>
      </c>
      <c r="BL676" s="21" t="s">
        <v>218</v>
      </c>
      <c r="BM676" s="189" t="s">
        <v>612</v>
      </c>
    </row>
    <row r="677" spans="1:65" s="13" customFormat="1">
      <c r="B677" s="196"/>
      <c r="C677" s="197"/>
      <c r="D677" s="198" t="s">
        <v>222</v>
      </c>
      <c r="E677" s="199" t="s">
        <v>19</v>
      </c>
      <c r="F677" s="200" t="s">
        <v>223</v>
      </c>
      <c r="G677" s="197"/>
      <c r="H677" s="199" t="s">
        <v>19</v>
      </c>
      <c r="I677" s="201"/>
      <c r="J677" s="197"/>
      <c r="K677" s="197"/>
      <c r="L677" s="202"/>
      <c r="M677" s="203"/>
      <c r="N677" s="204"/>
      <c r="O677" s="204"/>
      <c r="P677" s="204"/>
      <c r="Q677" s="204"/>
      <c r="R677" s="204"/>
      <c r="S677" s="204"/>
      <c r="T677" s="205"/>
      <c r="AT677" s="206" t="s">
        <v>222</v>
      </c>
      <c r="AU677" s="206" t="s">
        <v>218</v>
      </c>
      <c r="AV677" s="13" t="s">
        <v>85</v>
      </c>
      <c r="AW677" s="13" t="s">
        <v>36</v>
      </c>
      <c r="AX677" s="13" t="s">
        <v>77</v>
      </c>
      <c r="AY677" s="206" t="s">
        <v>211</v>
      </c>
    </row>
    <row r="678" spans="1:65" s="13" customFormat="1">
      <c r="B678" s="196"/>
      <c r="C678" s="197"/>
      <c r="D678" s="198" t="s">
        <v>222</v>
      </c>
      <c r="E678" s="199" t="s">
        <v>19</v>
      </c>
      <c r="F678" s="200" t="s">
        <v>391</v>
      </c>
      <c r="G678" s="197"/>
      <c r="H678" s="199" t="s">
        <v>19</v>
      </c>
      <c r="I678" s="201"/>
      <c r="J678" s="197"/>
      <c r="K678" s="197"/>
      <c r="L678" s="202"/>
      <c r="M678" s="203"/>
      <c r="N678" s="204"/>
      <c r="O678" s="204"/>
      <c r="P678" s="204"/>
      <c r="Q678" s="204"/>
      <c r="R678" s="204"/>
      <c r="S678" s="204"/>
      <c r="T678" s="205"/>
      <c r="AT678" s="206" t="s">
        <v>222</v>
      </c>
      <c r="AU678" s="206" t="s">
        <v>218</v>
      </c>
      <c r="AV678" s="13" t="s">
        <v>85</v>
      </c>
      <c r="AW678" s="13" t="s">
        <v>36</v>
      </c>
      <c r="AX678" s="13" t="s">
        <v>77</v>
      </c>
      <c r="AY678" s="206" t="s">
        <v>211</v>
      </c>
    </row>
    <row r="679" spans="1:65" s="13" customFormat="1">
      <c r="B679" s="196"/>
      <c r="C679" s="197"/>
      <c r="D679" s="198" t="s">
        <v>222</v>
      </c>
      <c r="E679" s="199" t="s">
        <v>19</v>
      </c>
      <c r="F679" s="200" t="s">
        <v>576</v>
      </c>
      <c r="G679" s="197"/>
      <c r="H679" s="199" t="s">
        <v>19</v>
      </c>
      <c r="I679" s="201"/>
      <c r="J679" s="197"/>
      <c r="K679" s="197"/>
      <c r="L679" s="202"/>
      <c r="M679" s="203"/>
      <c r="N679" s="204"/>
      <c r="O679" s="204"/>
      <c r="P679" s="204"/>
      <c r="Q679" s="204"/>
      <c r="R679" s="204"/>
      <c r="S679" s="204"/>
      <c r="T679" s="205"/>
      <c r="AT679" s="206" t="s">
        <v>222</v>
      </c>
      <c r="AU679" s="206" t="s">
        <v>218</v>
      </c>
      <c r="AV679" s="13" t="s">
        <v>85</v>
      </c>
      <c r="AW679" s="13" t="s">
        <v>36</v>
      </c>
      <c r="AX679" s="13" t="s">
        <v>77</v>
      </c>
      <c r="AY679" s="206" t="s">
        <v>211</v>
      </c>
    </row>
    <row r="680" spans="1:65" s="13" customFormat="1">
      <c r="B680" s="196"/>
      <c r="C680" s="197"/>
      <c r="D680" s="198" t="s">
        <v>222</v>
      </c>
      <c r="E680" s="199" t="s">
        <v>19</v>
      </c>
      <c r="F680" s="200" t="s">
        <v>307</v>
      </c>
      <c r="G680" s="197"/>
      <c r="H680" s="199" t="s">
        <v>19</v>
      </c>
      <c r="I680" s="201"/>
      <c r="J680" s="197"/>
      <c r="K680" s="197"/>
      <c r="L680" s="202"/>
      <c r="M680" s="203"/>
      <c r="N680" s="204"/>
      <c r="O680" s="204"/>
      <c r="P680" s="204"/>
      <c r="Q680" s="204"/>
      <c r="R680" s="204"/>
      <c r="S680" s="204"/>
      <c r="T680" s="205"/>
      <c r="AT680" s="206" t="s">
        <v>222</v>
      </c>
      <c r="AU680" s="206" t="s">
        <v>218</v>
      </c>
      <c r="AV680" s="13" t="s">
        <v>85</v>
      </c>
      <c r="AW680" s="13" t="s">
        <v>36</v>
      </c>
      <c r="AX680" s="13" t="s">
        <v>77</v>
      </c>
      <c r="AY680" s="206" t="s">
        <v>211</v>
      </c>
    </row>
    <row r="681" spans="1:65" s="14" customFormat="1">
      <c r="B681" s="207"/>
      <c r="C681" s="208"/>
      <c r="D681" s="198" t="s">
        <v>222</v>
      </c>
      <c r="E681" s="209" t="s">
        <v>19</v>
      </c>
      <c r="F681" s="210" t="s">
        <v>597</v>
      </c>
      <c r="G681" s="208"/>
      <c r="H681" s="211">
        <v>1</v>
      </c>
      <c r="I681" s="212"/>
      <c r="J681" s="208"/>
      <c r="K681" s="208"/>
      <c r="L681" s="213"/>
      <c r="M681" s="214"/>
      <c r="N681" s="215"/>
      <c r="O681" s="215"/>
      <c r="P681" s="215"/>
      <c r="Q681" s="215"/>
      <c r="R681" s="215"/>
      <c r="S681" s="215"/>
      <c r="T681" s="216"/>
      <c r="AT681" s="217" t="s">
        <v>222</v>
      </c>
      <c r="AU681" s="217" t="s">
        <v>218</v>
      </c>
      <c r="AV681" s="14" t="s">
        <v>87</v>
      </c>
      <c r="AW681" s="14" t="s">
        <v>36</v>
      </c>
      <c r="AX681" s="14" t="s">
        <v>77</v>
      </c>
      <c r="AY681" s="217" t="s">
        <v>211</v>
      </c>
    </row>
    <row r="682" spans="1:65" s="15" customFormat="1">
      <c r="B682" s="218"/>
      <c r="C682" s="219"/>
      <c r="D682" s="198" t="s">
        <v>222</v>
      </c>
      <c r="E682" s="220" t="s">
        <v>19</v>
      </c>
      <c r="F682" s="221" t="s">
        <v>227</v>
      </c>
      <c r="G682" s="219"/>
      <c r="H682" s="222">
        <v>1</v>
      </c>
      <c r="I682" s="223"/>
      <c r="J682" s="219"/>
      <c r="K682" s="219"/>
      <c r="L682" s="224"/>
      <c r="M682" s="225"/>
      <c r="N682" s="226"/>
      <c r="O682" s="226"/>
      <c r="P682" s="226"/>
      <c r="Q682" s="226"/>
      <c r="R682" s="226"/>
      <c r="S682" s="226"/>
      <c r="T682" s="227"/>
      <c r="AT682" s="228" t="s">
        <v>222</v>
      </c>
      <c r="AU682" s="228" t="s">
        <v>218</v>
      </c>
      <c r="AV682" s="15" t="s">
        <v>218</v>
      </c>
      <c r="AW682" s="15" t="s">
        <v>36</v>
      </c>
      <c r="AX682" s="15" t="s">
        <v>85</v>
      </c>
      <c r="AY682" s="228" t="s">
        <v>211</v>
      </c>
    </row>
    <row r="683" spans="1:65" s="17" customFormat="1" ht="20.85" customHeight="1">
      <c r="B683" s="241"/>
      <c r="C683" s="242"/>
      <c r="D683" s="243" t="s">
        <v>76</v>
      </c>
      <c r="E683" s="243" t="s">
        <v>613</v>
      </c>
      <c r="F683" s="243" t="s">
        <v>614</v>
      </c>
      <c r="G683" s="242"/>
      <c r="H683" s="242"/>
      <c r="I683" s="244"/>
      <c r="J683" s="245">
        <f>BK683</f>
        <v>0</v>
      </c>
      <c r="K683" s="242"/>
      <c r="L683" s="246"/>
      <c r="M683" s="247"/>
      <c r="N683" s="248"/>
      <c r="O683" s="248"/>
      <c r="P683" s="249">
        <f>SUM(P684:P739)</f>
        <v>0</v>
      </c>
      <c r="Q683" s="248"/>
      <c r="R683" s="249">
        <f>SUM(R684:R739)</f>
        <v>0</v>
      </c>
      <c r="S683" s="248"/>
      <c r="T683" s="250">
        <f>SUM(T684:T739)</f>
        <v>0</v>
      </c>
      <c r="AR683" s="251" t="s">
        <v>85</v>
      </c>
      <c r="AT683" s="252" t="s">
        <v>76</v>
      </c>
      <c r="AU683" s="252" t="s">
        <v>233</v>
      </c>
      <c r="AY683" s="251" t="s">
        <v>211</v>
      </c>
      <c r="BK683" s="253">
        <f>SUM(BK684:BK739)</f>
        <v>0</v>
      </c>
    </row>
    <row r="684" spans="1:65" s="2" customFormat="1" ht="16.5" customHeight="1">
      <c r="A684" s="38"/>
      <c r="B684" s="39"/>
      <c r="C684" s="178" t="s">
        <v>615</v>
      </c>
      <c r="D684" s="178" t="s">
        <v>214</v>
      </c>
      <c r="E684" s="179" t="s">
        <v>613</v>
      </c>
      <c r="F684" s="180" t="s">
        <v>574</v>
      </c>
      <c r="G684" s="181" t="s">
        <v>96</v>
      </c>
      <c r="H684" s="182">
        <v>6.3</v>
      </c>
      <c r="I684" s="183"/>
      <c r="J684" s="184">
        <f>ROUND(I684*H684,2)</f>
        <v>0</v>
      </c>
      <c r="K684" s="180" t="s">
        <v>19</v>
      </c>
      <c r="L684" s="43"/>
      <c r="M684" s="185" t="s">
        <v>19</v>
      </c>
      <c r="N684" s="186" t="s">
        <v>48</v>
      </c>
      <c r="O684" s="68"/>
      <c r="P684" s="187">
        <f>O684*H684</f>
        <v>0</v>
      </c>
      <c r="Q684" s="187">
        <v>0</v>
      </c>
      <c r="R684" s="187">
        <f>Q684*H684</f>
        <v>0</v>
      </c>
      <c r="S684" s="187">
        <v>0</v>
      </c>
      <c r="T684" s="188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189" t="s">
        <v>218</v>
      </c>
      <c r="AT684" s="189" t="s">
        <v>214</v>
      </c>
      <c r="AU684" s="189" t="s">
        <v>218</v>
      </c>
      <c r="AY684" s="21" t="s">
        <v>211</v>
      </c>
      <c r="BE684" s="190">
        <f>IF(N684="základní",J684,0)</f>
        <v>0</v>
      </c>
      <c r="BF684" s="190">
        <f>IF(N684="snížená",J684,0)</f>
        <v>0</v>
      </c>
      <c r="BG684" s="190">
        <f>IF(N684="zákl. přenesená",J684,0)</f>
        <v>0</v>
      </c>
      <c r="BH684" s="190">
        <f>IF(N684="sníž. přenesená",J684,0)</f>
        <v>0</v>
      </c>
      <c r="BI684" s="190">
        <f>IF(N684="nulová",J684,0)</f>
        <v>0</v>
      </c>
      <c r="BJ684" s="21" t="s">
        <v>85</v>
      </c>
      <c r="BK684" s="190">
        <f>ROUND(I684*H684,2)</f>
        <v>0</v>
      </c>
      <c r="BL684" s="21" t="s">
        <v>218</v>
      </c>
      <c r="BM684" s="189" t="s">
        <v>616</v>
      </c>
    </row>
    <row r="685" spans="1:65" s="13" customFormat="1">
      <c r="B685" s="196"/>
      <c r="C685" s="197"/>
      <c r="D685" s="198" t="s">
        <v>222</v>
      </c>
      <c r="E685" s="199" t="s">
        <v>19</v>
      </c>
      <c r="F685" s="200" t="s">
        <v>223</v>
      </c>
      <c r="G685" s="197"/>
      <c r="H685" s="199" t="s">
        <v>19</v>
      </c>
      <c r="I685" s="201"/>
      <c r="J685" s="197"/>
      <c r="K685" s="197"/>
      <c r="L685" s="202"/>
      <c r="M685" s="203"/>
      <c r="N685" s="204"/>
      <c r="O685" s="204"/>
      <c r="P685" s="204"/>
      <c r="Q685" s="204"/>
      <c r="R685" s="204"/>
      <c r="S685" s="204"/>
      <c r="T685" s="205"/>
      <c r="AT685" s="206" t="s">
        <v>222</v>
      </c>
      <c r="AU685" s="206" t="s">
        <v>218</v>
      </c>
      <c r="AV685" s="13" t="s">
        <v>85</v>
      </c>
      <c r="AW685" s="13" t="s">
        <v>36</v>
      </c>
      <c r="AX685" s="13" t="s">
        <v>77</v>
      </c>
      <c r="AY685" s="206" t="s">
        <v>211</v>
      </c>
    </row>
    <row r="686" spans="1:65" s="13" customFormat="1">
      <c r="B686" s="196"/>
      <c r="C686" s="197"/>
      <c r="D686" s="198" t="s">
        <v>222</v>
      </c>
      <c r="E686" s="199" t="s">
        <v>19</v>
      </c>
      <c r="F686" s="200" t="s">
        <v>391</v>
      </c>
      <c r="G686" s="197"/>
      <c r="H686" s="199" t="s">
        <v>19</v>
      </c>
      <c r="I686" s="201"/>
      <c r="J686" s="197"/>
      <c r="K686" s="197"/>
      <c r="L686" s="202"/>
      <c r="M686" s="203"/>
      <c r="N686" s="204"/>
      <c r="O686" s="204"/>
      <c r="P686" s="204"/>
      <c r="Q686" s="204"/>
      <c r="R686" s="204"/>
      <c r="S686" s="204"/>
      <c r="T686" s="205"/>
      <c r="AT686" s="206" t="s">
        <v>222</v>
      </c>
      <c r="AU686" s="206" t="s">
        <v>218</v>
      </c>
      <c r="AV686" s="13" t="s">
        <v>85</v>
      </c>
      <c r="AW686" s="13" t="s">
        <v>36</v>
      </c>
      <c r="AX686" s="13" t="s">
        <v>77</v>
      </c>
      <c r="AY686" s="206" t="s">
        <v>211</v>
      </c>
    </row>
    <row r="687" spans="1:65" s="13" customFormat="1">
      <c r="B687" s="196"/>
      <c r="C687" s="197"/>
      <c r="D687" s="198" t="s">
        <v>222</v>
      </c>
      <c r="E687" s="199" t="s">
        <v>19</v>
      </c>
      <c r="F687" s="200" t="s">
        <v>576</v>
      </c>
      <c r="G687" s="197"/>
      <c r="H687" s="199" t="s">
        <v>19</v>
      </c>
      <c r="I687" s="201"/>
      <c r="J687" s="197"/>
      <c r="K687" s="197"/>
      <c r="L687" s="202"/>
      <c r="M687" s="203"/>
      <c r="N687" s="204"/>
      <c r="O687" s="204"/>
      <c r="P687" s="204"/>
      <c r="Q687" s="204"/>
      <c r="R687" s="204"/>
      <c r="S687" s="204"/>
      <c r="T687" s="205"/>
      <c r="AT687" s="206" t="s">
        <v>222</v>
      </c>
      <c r="AU687" s="206" t="s">
        <v>218</v>
      </c>
      <c r="AV687" s="13" t="s">
        <v>85</v>
      </c>
      <c r="AW687" s="13" t="s">
        <v>36</v>
      </c>
      <c r="AX687" s="13" t="s">
        <v>77</v>
      </c>
      <c r="AY687" s="206" t="s">
        <v>211</v>
      </c>
    </row>
    <row r="688" spans="1:65" s="13" customFormat="1">
      <c r="B688" s="196"/>
      <c r="C688" s="197"/>
      <c r="D688" s="198" t="s">
        <v>222</v>
      </c>
      <c r="E688" s="199" t="s">
        <v>19</v>
      </c>
      <c r="F688" s="200" t="s">
        <v>307</v>
      </c>
      <c r="G688" s="197"/>
      <c r="H688" s="199" t="s">
        <v>19</v>
      </c>
      <c r="I688" s="201"/>
      <c r="J688" s="197"/>
      <c r="K688" s="197"/>
      <c r="L688" s="202"/>
      <c r="M688" s="203"/>
      <c r="N688" s="204"/>
      <c r="O688" s="204"/>
      <c r="P688" s="204"/>
      <c r="Q688" s="204"/>
      <c r="R688" s="204"/>
      <c r="S688" s="204"/>
      <c r="T688" s="205"/>
      <c r="AT688" s="206" t="s">
        <v>222</v>
      </c>
      <c r="AU688" s="206" t="s">
        <v>218</v>
      </c>
      <c r="AV688" s="13" t="s">
        <v>85</v>
      </c>
      <c r="AW688" s="13" t="s">
        <v>36</v>
      </c>
      <c r="AX688" s="13" t="s">
        <v>77</v>
      </c>
      <c r="AY688" s="206" t="s">
        <v>211</v>
      </c>
    </row>
    <row r="689" spans="1:65" s="14" customFormat="1">
      <c r="B689" s="207"/>
      <c r="C689" s="208"/>
      <c r="D689" s="198" t="s">
        <v>222</v>
      </c>
      <c r="E689" s="209" t="s">
        <v>19</v>
      </c>
      <c r="F689" s="210" t="s">
        <v>617</v>
      </c>
      <c r="G689" s="208"/>
      <c r="H689" s="211">
        <v>6.3</v>
      </c>
      <c r="I689" s="212"/>
      <c r="J689" s="208"/>
      <c r="K689" s="208"/>
      <c r="L689" s="213"/>
      <c r="M689" s="214"/>
      <c r="N689" s="215"/>
      <c r="O689" s="215"/>
      <c r="P689" s="215"/>
      <c r="Q689" s="215"/>
      <c r="R689" s="215"/>
      <c r="S689" s="215"/>
      <c r="T689" s="216"/>
      <c r="AT689" s="217" t="s">
        <v>222</v>
      </c>
      <c r="AU689" s="217" t="s">
        <v>218</v>
      </c>
      <c r="AV689" s="14" t="s">
        <v>87</v>
      </c>
      <c r="AW689" s="14" t="s">
        <v>36</v>
      </c>
      <c r="AX689" s="14" t="s">
        <v>77</v>
      </c>
      <c r="AY689" s="217" t="s">
        <v>211</v>
      </c>
    </row>
    <row r="690" spans="1:65" s="15" customFormat="1">
      <c r="B690" s="218"/>
      <c r="C690" s="219"/>
      <c r="D690" s="198" t="s">
        <v>222</v>
      </c>
      <c r="E690" s="220" t="s">
        <v>19</v>
      </c>
      <c r="F690" s="221" t="s">
        <v>227</v>
      </c>
      <c r="G690" s="219"/>
      <c r="H690" s="222">
        <v>6.3</v>
      </c>
      <c r="I690" s="223"/>
      <c r="J690" s="219"/>
      <c r="K690" s="219"/>
      <c r="L690" s="224"/>
      <c r="M690" s="225"/>
      <c r="N690" s="226"/>
      <c r="O690" s="226"/>
      <c r="P690" s="226"/>
      <c r="Q690" s="226"/>
      <c r="R690" s="226"/>
      <c r="S690" s="226"/>
      <c r="T690" s="227"/>
      <c r="AT690" s="228" t="s">
        <v>222</v>
      </c>
      <c r="AU690" s="228" t="s">
        <v>218</v>
      </c>
      <c r="AV690" s="15" t="s">
        <v>218</v>
      </c>
      <c r="AW690" s="15" t="s">
        <v>36</v>
      </c>
      <c r="AX690" s="15" t="s">
        <v>85</v>
      </c>
      <c r="AY690" s="228" t="s">
        <v>211</v>
      </c>
    </row>
    <row r="691" spans="1:65" s="2" customFormat="1" ht="33" customHeight="1">
      <c r="A691" s="38"/>
      <c r="B691" s="39"/>
      <c r="C691" s="178" t="s">
        <v>618</v>
      </c>
      <c r="D691" s="178" t="s">
        <v>214</v>
      </c>
      <c r="E691" s="179" t="s">
        <v>619</v>
      </c>
      <c r="F691" s="180" t="s">
        <v>620</v>
      </c>
      <c r="G691" s="181" t="s">
        <v>96</v>
      </c>
      <c r="H691" s="182">
        <v>5.07</v>
      </c>
      <c r="I691" s="183"/>
      <c r="J691" s="184">
        <f>ROUND(I691*H691,2)</f>
        <v>0</v>
      </c>
      <c r="K691" s="180" t="s">
        <v>19</v>
      </c>
      <c r="L691" s="43"/>
      <c r="M691" s="185" t="s">
        <v>19</v>
      </c>
      <c r="N691" s="186" t="s">
        <v>48</v>
      </c>
      <c r="O691" s="68"/>
      <c r="P691" s="187">
        <f>O691*H691</f>
        <v>0</v>
      </c>
      <c r="Q691" s="187">
        <v>0</v>
      </c>
      <c r="R691" s="187">
        <f>Q691*H691</f>
        <v>0</v>
      </c>
      <c r="S691" s="187">
        <v>0</v>
      </c>
      <c r="T691" s="188">
        <f>S691*H691</f>
        <v>0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189" t="s">
        <v>218</v>
      </c>
      <c r="AT691" s="189" t="s">
        <v>214</v>
      </c>
      <c r="AU691" s="189" t="s">
        <v>218</v>
      </c>
      <c r="AY691" s="21" t="s">
        <v>211</v>
      </c>
      <c r="BE691" s="190">
        <f>IF(N691="základní",J691,0)</f>
        <v>0</v>
      </c>
      <c r="BF691" s="190">
        <f>IF(N691="snížená",J691,0)</f>
        <v>0</v>
      </c>
      <c r="BG691" s="190">
        <f>IF(N691="zákl. přenesená",J691,0)</f>
        <v>0</v>
      </c>
      <c r="BH691" s="190">
        <f>IF(N691="sníž. přenesená",J691,0)</f>
        <v>0</v>
      </c>
      <c r="BI691" s="190">
        <f>IF(N691="nulová",J691,0)</f>
        <v>0</v>
      </c>
      <c r="BJ691" s="21" t="s">
        <v>85</v>
      </c>
      <c r="BK691" s="190">
        <f>ROUND(I691*H691,2)</f>
        <v>0</v>
      </c>
      <c r="BL691" s="21" t="s">
        <v>218</v>
      </c>
      <c r="BM691" s="189" t="s">
        <v>621</v>
      </c>
    </row>
    <row r="692" spans="1:65" s="13" customFormat="1">
      <c r="B692" s="196"/>
      <c r="C692" s="197"/>
      <c r="D692" s="198" t="s">
        <v>222</v>
      </c>
      <c r="E692" s="199" t="s">
        <v>19</v>
      </c>
      <c r="F692" s="200" t="s">
        <v>223</v>
      </c>
      <c r="G692" s="197"/>
      <c r="H692" s="199" t="s">
        <v>19</v>
      </c>
      <c r="I692" s="201"/>
      <c r="J692" s="197"/>
      <c r="K692" s="197"/>
      <c r="L692" s="202"/>
      <c r="M692" s="203"/>
      <c r="N692" s="204"/>
      <c r="O692" s="204"/>
      <c r="P692" s="204"/>
      <c r="Q692" s="204"/>
      <c r="R692" s="204"/>
      <c r="S692" s="204"/>
      <c r="T692" s="205"/>
      <c r="AT692" s="206" t="s">
        <v>222</v>
      </c>
      <c r="AU692" s="206" t="s">
        <v>218</v>
      </c>
      <c r="AV692" s="13" t="s">
        <v>85</v>
      </c>
      <c r="AW692" s="13" t="s">
        <v>36</v>
      </c>
      <c r="AX692" s="13" t="s">
        <v>77</v>
      </c>
      <c r="AY692" s="206" t="s">
        <v>211</v>
      </c>
    </row>
    <row r="693" spans="1:65" s="13" customFormat="1">
      <c r="B693" s="196"/>
      <c r="C693" s="197"/>
      <c r="D693" s="198" t="s">
        <v>222</v>
      </c>
      <c r="E693" s="199" t="s">
        <v>19</v>
      </c>
      <c r="F693" s="200" t="s">
        <v>391</v>
      </c>
      <c r="G693" s="197"/>
      <c r="H693" s="199" t="s">
        <v>19</v>
      </c>
      <c r="I693" s="201"/>
      <c r="J693" s="197"/>
      <c r="K693" s="197"/>
      <c r="L693" s="202"/>
      <c r="M693" s="203"/>
      <c r="N693" s="204"/>
      <c r="O693" s="204"/>
      <c r="P693" s="204"/>
      <c r="Q693" s="204"/>
      <c r="R693" s="204"/>
      <c r="S693" s="204"/>
      <c r="T693" s="205"/>
      <c r="AT693" s="206" t="s">
        <v>222</v>
      </c>
      <c r="AU693" s="206" t="s">
        <v>218</v>
      </c>
      <c r="AV693" s="13" t="s">
        <v>85</v>
      </c>
      <c r="AW693" s="13" t="s">
        <v>36</v>
      </c>
      <c r="AX693" s="13" t="s">
        <v>77</v>
      </c>
      <c r="AY693" s="206" t="s">
        <v>211</v>
      </c>
    </row>
    <row r="694" spans="1:65" s="13" customFormat="1">
      <c r="B694" s="196"/>
      <c r="C694" s="197"/>
      <c r="D694" s="198" t="s">
        <v>222</v>
      </c>
      <c r="E694" s="199" t="s">
        <v>19</v>
      </c>
      <c r="F694" s="200" t="s">
        <v>576</v>
      </c>
      <c r="G694" s="197"/>
      <c r="H694" s="199" t="s">
        <v>19</v>
      </c>
      <c r="I694" s="201"/>
      <c r="J694" s="197"/>
      <c r="K694" s="197"/>
      <c r="L694" s="202"/>
      <c r="M694" s="203"/>
      <c r="N694" s="204"/>
      <c r="O694" s="204"/>
      <c r="P694" s="204"/>
      <c r="Q694" s="204"/>
      <c r="R694" s="204"/>
      <c r="S694" s="204"/>
      <c r="T694" s="205"/>
      <c r="AT694" s="206" t="s">
        <v>222</v>
      </c>
      <c r="AU694" s="206" t="s">
        <v>218</v>
      </c>
      <c r="AV694" s="13" t="s">
        <v>85</v>
      </c>
      <c r="AW694" s="13" t="s">
        <v>36</v>
      </c>
      <c r="AX694" s="13" t="s">
        <v>77</v>
      </c>
      <c r="AY694" s="206" t="s">
        <v>211</v>
      </c>
    </row>
    <row r="695" spans="1:65" s="13" customFormat="1">
      <c r="B695" s="196"/>
      <c r="C695" s="197"/>
      <c r="D695" s="198" t="s">
        <v>222</v>
      </c>
      <c r="E695" s="199" t="s">
        <v>19</v>
      </c>
      <c r="F695" s="200" t="s">
        <v>307</v>
      </c>
      <c r="G695" s="197"/>
      <c r="H695" s="199" t="s">
        <v>19</v>
      </c>
      <c r="I695" s="201"/>
      <c r="J695" s="197"/>
      <c r="K695" s="197"/>
      <c r="L695" s="202"/>
      <c r="M695" s="203"/>
      <c r="N695" s="204"/>
      <c r="O695" s="204"/>
      <c r="P695" s="204"/>
      <c r="Q695" s="204"/>
      <c r="R695" s="204"/>
      <c r="S695" s="204"/>
      <c r="T695" s="205"/>
      <c r="AT695" s="206" t="s">
        <v>222</v>
      </c>
      <c r="AU695" s="206" t="s">
        <v>218</v>
      </c>
      <c r="AV695" s="13" t="s">
        <v>85</v>
      </c>
      <c r="AW695" s="13" t="s">
        <v>36</v>
      </c>
      <c r="AX695" s="13" t="s">
        <v>77</v>
      </c>
      <c r="AY695" s="206" t="s">
        <v>211</v>
      </c>
    </row>
    <row r="696" spans="1:65" s="14" customFormat="1">
      <c r="B696" s="207"/>
      <c r="C696" s="208"/>
      <c r="D696" s="198" t="s">
        <v>222</v>
      </c>
      <c r="E696" s="209" t="s">
        <v>19</v>
      </c>
      <c r="F696" s="210" t="s">
        <v>622</v>
      </c>
      <c r="G696" s="208"/>
      <c r="H696" s="211">
        <v>5.07</v>
      </c>
      <c r="I696" s="212"/>
      <c r="J696" s="208"/>
      <c r="K696" s="208"/>
      <c r="L696" s="213"/>
      <c r="M696" s="214"/>
      <c r="N696" s="215"/>
      <c r="O696" s="215"/>
      <c r="P696" s="215"/>
      <c r="Q696" s="215"/>
      <c r="R696" s="215"/>
      <c r="S696" s="215"/>
      <c r="T696" s="216"/>
      <c r="AT696" s="217" t="s">
        <v>222</v>
      </c>
      <c r="AU696" s="217" t="s">
        <v>218</v>
      </c>
      <c r="AV696" s="14" t="s">
        <v>87</v>
      </c>
      <c r="AW696" s="14" t="s">
        <v>36</v>
      </c>
      <c r="AX696" s="14" t="s">
        <v>77</v>
      </c>
      <c r="AY696" s="217" t="s">
        <v>211</v>
      </c>
    </row>
    <row r="697" spans="1:65" s="15" customFormat="1">
      <c r="B697" s="218"/>
      <c r="C697" s="219"/>
      <c r="D697" s="198" t="s">
        <v>222</v>
      </c>
      <c r="E697" s="220" t="s">
        <v>19</v>
      </c>
      <c r="F697" s="221" t="s">
        <v>227</v>
      </c>
      <c r="G697" s="219"/>
      <c r="H697" s="222">
        <v>5.07</v>
      </c>
      <c r="I697" s="223"/>
      <c r="J697" s="219"/>
      <c r="K697" s="219"/>
      <c r="L697" s="224"/>
      <c r="M697" s="225"/>
      <c r="N697" s="226"/>
      <c r="O697" s="226"/>
      <c r="P697" s="226"/>
      <c r="Q697" s="226"/>
      <c r="R697" s="226"/>
      <c r="S697" s="226"/>
      <c r="T697" s="227"/>
      <c r="AT697" s="228" t="s">
        <v>222</v>
      </c>
      <c r="AU697" s="228" t="s">
        <v>218</v>
      </c>
      <c r="AV697" s="15" t="s">
        <v>218</v>
      </c>
      <c r="AW697" s="15" t="s">
        <v>36</v>
      </c>
      <c r="AX697" s="15" t="s">
        <v>85</v>
      </c>
      <c r="AY697" s="228" t="s">
        <v>211</v>
      </c>
    </row>
    <row r="698" spans="1:65" s="2" customFormat="1" ht="16.5" customHeight="1">
      <c r="A698" s="38"/>
      <c r="B698" s="39"/>
      <c r="C698" s="178" t="s">
        <v>623</v>
      </c>
      <c r="D698" s="178" t="s">
        <v>214</v>
      </c>
      <c r="E698" s="179" t="s">
        <v>624</v>
      </c>
      <c r="F698" s="180" t="s">
        <v>585</v>
      </c>
      <c r="G698" s="181" t="s">
        <v>397</v>
      </c>
      <c r="H698" s="182">
        <v>4</v>
      </c>
      <c r="I698" s="183"/>
      <c r="J698" s="184">
        <f>ROUND(I698*H698,2)</f>
        <v>0</v>
      </c>
      <c r="K698" s="180" t="s">
        <v>19</v>
      </c>
      <c r="L698" s="43"/>
      <c r="M698" s="185" t="s">
        <v>19</v>
      </c>
      <c r="N698" s="186" t="s">
        <v>48</v>
      </c>
      <c r="O698" s="68"/>
      <c r="P698" s="187">
        <f>O698*H698</f>
        <v>0</v>
      </c>
      <c r="Q698" s="187">
        <v>0</v>
      </c>
      <c r="R698" s="187">
        <f>Q698*H698</f>
        <v>0</v>
      </c>
      <c r="S698" s="187">
        <v>0</v>
      </c>
      <c r="T698" s="188">
        <f>S698*H698</f>
        <v>0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189" t="s">
        <v>218</v>
      </c>
      <c r="AT698" s="189" t="s">
        <v>214</v>
      </c>
      <c r="AU698" s="189" t="s">
        <v>218</v>
      </c>
      <c r="AY698" s="21" t="s">
        <v>211</v>
      </c>
      <c r="BE698" s="190">
        <f>IF(N698="základní",J698,0)</f>
        <v>0</v>
      </c>
      <c r="BF698" s="190">
        <f>IF(N698="snížená",J698,0)</f>
        <v>0</v>
      </c>
      <c r="BG698" s="190">
        <f>IF(N698="zákl. přenesená",J698,0)</f>
        <v>0</v>
      </c>
      <c r="BH698" s="190">
        <f>IF(N698="sníž. přenesená",J698,0)</f>
        <v>0</v>
      </c>
      <c r="BI698" s="190">
        <f>IF(N698="nulová",J698,0)</f>
        <v>0</v>
      </c>
      <c r="BJ698" s="21" t="s">
        <v>85</v>
      </c>
      <c r="BK698" s="190">
        <f>ROUND(I698*H698,2)</f>
        <v>0</v>
      </c>
      <c r="BL698" s="21" t="s">
        <v>218</v>
      </c>
      <c r="BM698" s="189" t="s">
        <v>625</v>
      </c>
    </row>
    <row r="699" spans="1:65" s="13" customFormat="1">
      <c r="B699" s="196"/>
      <c r="C699" s="197"/>
      <c r="D699" s="198" t="s">
        <v>222</v>
      </c>
      <c r="E699" s="199" t="s">
        <v>19</v>
      </c>
      <c r="F699" s="200" t="s">
        <v>223</v>
      </c>
      <c r="G699" s="197"/>
      <c r="H699" s="199" t="s">
        <v>19</v>
      </c>
      <c r="I699" s="201"/>
      <c r="J699" s="197"/>
      <c r="K699" s="197"/>
      <c r="L699" s="202"/>
      <c r="M699" s="203"/>
      <c r="N699" s="204"/>
      <c r="O699" s="204"/>
      <c r="P699" s="204"/>
      <c r="Q699" s="204"/>
      <c r="R699" s="204"/>
      <c r="S699" s="204"/>
      <c r="T699" s="205"/>
      <c r="AT699" s="206" t="s">
        <v>222</v>
      </c>
      <c r="AU699" s="206" t="s">
        <v>218</v>
      </c>
      <c r="AV699" s="13" t="s">
        <v>85</v>
      </c>
      <c r="AW699" s="13" t="s">
        <v>36</v>
      </c>
      <c r="AX699" s="13" t="s">
        <v>77</v>
      </c>
      <c r="AY699" s="206" t="s">
        <v>211</v>
      </c>
    </row>
    <row r="700" spans="1:65" s="13" customFormat="1">
      <c r="B700" s="196"/>
      <c r="C700" s="197"/>
      <c r="D700" s="198" t="s">
        <v>222</v>
      </c>
      <c r="E700" s="199" t="s">
        <v>19</v>
      </c>
      <c r="F700" s="200" t="s">
        <v>391</v>
      </c>
      <c r="G700" s="197"/>
      <c r="H700" s="199" t="s">
        <v>19</v>
      </c>
      <c r="I700" s="201"/>
      <c r="J700" s="197"/>
      <c r="K700" s="197"/>
      <c r="L700" s="202"/>
      <c r="M700" s="203"/>
      <c r="N700" s="204"/>
      <c r="O700" s="204"/>
      <c r="P700" s="204"/>
      <c r="Q700" s="204"/>
      <c r="R700" s="204"/>
      <c r="S700" s="204"/>
      <c r="T700" s="205"/>
      <c r="AT700" s="206" t="s">
        <v>222</v>
      </c>
      <c r="AU700" s="206" t="s">
        <v>218</v>
      </c>
      <c r="AV700" s="13" t="s">
        <v>85</v>
      </c>
      <c r="AW700" s="13" t="s">
        <v>36</v>
      </c>
      <c r="AX700" s="13" t="s">
        <v>77</v>
      </c>
      <c r="AY700" s="206" t="s">
        <v>211</v>
      </c>
    </row>
    <row r="701" spans="1:65" s="13" customFormat="1">
      <c r="B701" s="196"/>
      <c r="C701" s="197"/>
      <c r="D701" s="198" t="s">
        <v>222</v>
      </c>
      <c r="E701" s="199" t="s">
        <v>19</v>
      </c>
      <c r="F701" s="200" t="s">
        <v>576</v>
      </c>
      <c r="G701" s="197"/>
      <c r="H701" s="199" t="s">
        <v>19</v>
      </c>
      <c r="I701" s="201"/>
      <c r="J701" s="197"/>
      <c r="K701" s="197"/>
      <c r="L701" s="202"/>
      <c r="M701" s="203"/>
      <c r="N701" s="204"/>
      <c r="O701" s="204"/>
      <c r="P701" s="204"/>
      <c r="Q701" s="204"/>
      <c r="R701" s="204"/>
      <c r="S701" s="204"/>
      <c r="T701" s="205"/>
      <c r="AT701" s="206" t="s">
        <v>222</v>
      </c>
      <c r="AU701" s="206" t="s">
        <v>218</v>
      </c>
      <c r="AV701" s="13" t="s">
        <v>85</v>
      </c>
      <c r="AW701" s="13" t="s">
        <v>36</v>
      </c>
      <c r="AX701" s="13" t="s">
        <v>77</v>
      </c>
      <c r="AY701" s="206" t="s">
        <v>211</v>
      </c>
    </row>
    <row r="702" spans="1:65" s="13" customFormat="1">
      <c r="B702" s="196"/>
      <c r="C702" s="197"/>
      <c r="D702" s="198" t="s">
        <v>222</v>
      </c>
      <c r="E702" s="199" t="s">
        <v>19</v>
      </c>
      <c r="F702" s="200" t="s">
        <v>307</v>
      </c>
      <c r="G702" s="197"/>
      <c r="H702" s="199" t="s">
        <v>19</v>
      </c>
      <c r="I702" s="201"/>
      <c r="J702" s="197"/>
      <c r="K702" s="197"/>
      <c r="L702" s="202"/>
      <c r="M702" s="203"/>
      <c r="N702" s="204"/>
      <c r="O702" s="204"/>
      <c r="P702" s="204"/>
      <c r="Q702" s="204"/>
      <c r="R702" s="204"/>
      <c r="S702" s="204"/>
      <c r="T702" s="205"/>
      <c r="AT702" s="206" t="s">
        <v>222</v>
      </c>
      <c r="AU702" s="206" t="s">
        <v>218</v>
      </c>
      <c r="AV702" s="13" t="s">
        <v>85</v>
      </c>
      <c r="AW702" s="13" t="s">
        <v>36</v>
      </c>
      <c r="AX702" s="13" t="s">
        <v>77</v>
      </c>
      <c r="AY702" s="206" t="s">
        <v>211</v>
      </c>
    </row>
    <row r="703" spans="1:65" s="14" customFormat="1">
      <c r="B703" s="207"/>
      <c r="C703" s="208"/>
      <c r="D703" s="198" t="s">
        <v>222</v>
      </c>
      <c r="E703" s="209" t="s">
        <v>19</v>
      </c>
      <c r="F703" s="210" t="s">
        <v>626</v>
      </c>
      <c r="G703" s="208"/>
      <c r="H703" s="211">
        <v>4</v>
      </c>
      <c r="I703" s="212"/>
      <c r="J703" s="208"/>
      <c r="K703" s="208"/>
      <c r="L703" s="213"/>
      <c r="M703" s="214"/>
      <c r="N703" s="215"/>
      <c r="O703" s="215"/>
      <c r="P703" s="215"/>
      <c r="Q703" s="215"/>
      <c r="R703" s="215"/>
      <c r="S703" s="215"/>
      <c r="T703" s="216"/>
      <c r="AT703" s="217" t="s">
        <v>222</v>
      </c>
      <c r="AU703" s="217" t="s">
        <v>218</v>
      </c>
      <c r="AV703" s="14" t="s">
        <v>87</v>
      </c>
      <c r="AW703" s="14" t="s">
        <v>36</v>
      </c>
      <c r="AX703" s="14" t="s">
        <v>77</v>
      </c>
      <c r="AY703" s="217" t="s">
        <v>211</v>
      </c>
    </row>
    <row r="704" spans="1:65" s="15" customFormat="1">
      <c r="B704" s="218"/>
      <c r="C704" s="219"/>
      <c r="D704" s="198" t="s">
        <v>222</v>
      </c>
      <c r="E704" s="220" t="s">
        <v>19</v>
      </c>
      <c r="F704" s="221" t="s">
        <v>227</v>
      </c>
      <c r="G704" s="219"/>
      <c r="H704" s="222">
        <v>4</v>
      </c>
      <c r="I704" s="223"/>
      <c r="J704" s="219"/>
      <c r="K704" s="219"/>
      <c r="L704" s="224"/>
      <c r="M704" s="225"/>
      <c r="N704" s="226"/>
      <c r="O704" s="226"/>
      <c r="P704" s="226"/>
      <c r="Q704" s="226"/>
      <c r="R704" s="226"/>
      <c r="S704" s="226"/>
      <c r="T704" s="227"/>
      <c r="AT704" s="228" t="s">
        <v>222</v>
      </c>
      <c r="AU704" s="228" t="s">
        <v>218</v>
      </c>
      <c r="AV704" s="15" t="s">
        <v>218</v>
      </c>
      <c r="AW704" s="15" t="s">
        <v>36</v>
      </c>
      <c r="AX704" s="15" t="s">
        <v>85</v>
      </c>
      <c r="AY704" s="228" t="s">
        <v>211</v>
      </c>
    </row>
    <row r="705" spans="1:65" s="2" customFormat="1" ht="33" customHeight="1">
      <c r="A705" s="38"/>
      <c r="B705" s="39"/>
      <c r="C705" s="178" t="s">
        <v>627</v>
      </c>
      <c r="D705" s="178" t="s">
        <v>214</v>
      </c>
      <c r="E705" s="179" t="s">
        <v>628</v>
      </c>
      <c r="F705" s="180" t="s">
        <v>590</v>
      </c>
      <c r="G705" s="181" t="s">
        <v>397</v>
      </c>
      <c r="H705" s="182">
        <v>24</v>
      </c>
      <c r="I705" s="183"/>
      <c r="J705" s="184">
        <f>ROUND(I705*H705,2)</f>
        <v>0</v>
      </c>
      <c r="K705" s="180" t="s">
        <v>19</v>
      </c>
      <c r="L705" s="43"/>
      <c r="M705" s="185" t="s">
        <v>19</v>
      </c>
      <c r="N705" s="186" t="s">
        <v>48</v>
      </c>
      <c r="O705" s="68"/>
      <c r="P705" s="187">
        <f>O705*H705</f>
        <v>0</v>
      </c>
      <c r="Q705" s="187">
        <v>0</v>
      </c>
      <c r="R705" s="187">
        <f>Q705*H705</f>
        <v>0</v>
      </c>
      <c r="S705" s="187">
        <v>0</v>
      </c>
      <c r="T705" s="188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189" t="s">
        <v>218</v>
      </c>
      <c r="AT705" s="189" t="s">
        <v>214</v>
      </c>
      <c r="AU705" s="189" t="s">
        <v>218</v>
      </c>
      <c r="AY705" s="21" t="s">
        <v>211</v>
      </c>
      <c r="BE705" s="190">
        <f>IF(N705="základní",J705,0)</f>
        <v>0</v>
      </c>
      <c r="BF705" s="190">
        <f>IF(N705="snížená",J705,0)</f>
        <v>0</v>
      </c>
      <c r="BG705" s="190">
        <f>IF(N705="zákl. přenesená",J705,0)</f>
        <v>0</v>
      </c>
      <c r="BH705" s="190">
        <f>IF(N705="sníž. přenesená",J705,0)</f>
        <v>0</v>
      </c>
      <c r="BI705" s="190">
        <f>IF(N705="nulová",J705,0)</f>
        <v>0</v>
      </c>
      <c r="BJ705" s="21" t="s">
        <v>85</v>
      </c>
      <c r="BK705" s="190">
        <f>ROUND(I705*H705,2)</f>
        <v>0</v>
      </c>
      <c r="BL705" s="21" t="s">
        <v>218</v>
      </c>
      <c r="BM705" s="189" t="s">
        <v>629</v>
      </c>
    </row>
    <row r="706" spans="1:65" s="13" customFormat="1">
      <c r="B706" s="196"/>
      <c r="C706" s="197"/>
      <c r="D706" s="198" t="s">
        <v>222</v>
      </c>
      <c r="E706" s="199" t="s">
        <v>19</v>
      </c>
      <c r="F706" s="200" t="s">
        <v>223</v>
      </c>
      <c r="G706" s="197"/>
      <c r="H706" s="199" t="s">
        <v>19</v>
      </c>
      <c r="I706" s="201"/>
      <c r="J706" s="197"/>
      <c r="K706" s="197"/>
      <c r="L706" s="202"/>
      <c r="M706" s="203"/>
      <c r="N706" s="204"/>
      <c r="O706" s="204"/>
      <c r="P706" s="204"/>
      <c r="Q706" s="204"/>
      <c r="R706" s="204"/>
      <c r="S706" s="204"/>
      <c r="T706" s="205"/>
      <c r="AT706" s="206" t="s">
        <v>222</v>
      </c>
      <c r="AU706" s="206" t="s">
        <v>218</v>
      </c>
      <c r="AV706" s="13" t="s">
        <v>85</v>
      </c>
      <c r="AW706" s="13" t="s">
        <v>36</v>
      </c>
      <c r="AX706" s="13" t="s">
        <v>77</v>
      </c>
      <c r="AY706" s="206" t="s">
        <v>211</v>
      </c>
    </row>
    <row r="707" spans="1:65" s="13" customFormat="1">
      <c r="B707" s="196"/>
      <c r="C707" s="197"/>
      <c r="D707" s="198" t="s">
        <v>222</v>
      </c>
      <c r="E707" s="199" t="s">
        <v>19</v>
      </c>
      <c r="F707" s="200" t="s">
        <v>391</v>
      </c>
      <c r="G707" s="197"/>
      <c r="H707" s="199" t="s">
        <v>19</v>
      </c>
      <c r="I707" s="201"/>
      <c r="J707" s="197"/>
      <c r="K707" s="197"/>
      <c r="L707" s="202"/>
      <c r="M707" s="203"/>
      <c r="N707" s="204"/>
      <c r="O707" s="204"/>
      <c r="P707" s="204"/>
      <c r="Q707" s="204"/>
      <c r="R707" s="204"/>
      <c r="S707" s="204"/>
      <c r="T707" s="205"/>
      <c r="AT707" s="206" t="s">
        <v>222</v>
      </c>
      <c r="AU707" s="206" t="s">
        <v>218</v>
      </c>
      <c r="AV707" s="13" t="s">
        <v>85</v>
      </c>
      <c r="AW707" s="13" t="s">
        <v>36</v>
      </c>
      <c r="AX707" s="13" t="s">
        <v>77</v>
      </c>
      <c r="AY707" s="206" t="s">
        <v>211</v>
      </c>
    </row>
    <row r="708" spans="1:65" s="13" customFormat="1">
      <c r="B708" s="196"/>
      <c r="C708" s="197"/>
      <c r="D708" s="198" t="s">
        <v>222</v>
      </c>
      <c r="E708" s="199" t="s">
        <v>19</v>
      </c>
      <c r="F708" s="200" t="s">
        <v>576</v>
      </c>
      <c r="G708" s="197"/>
      <c r="H708" s="199" t="s">
        <v>19</v>
      </c>
      <c r="I708" s="201"/>
      <c r="J708" s="197"/>
      <c r="K708" s="197"/>
      <c r="L708" s="202"/>
      <c r="M708" s="203"/>
      <c r="N708" s="204"/>
      <c r="O708" s="204"/>
      <c r="P708" s="204"/>
      <c r="Q708" s="204"/>
      <c r="R708" s="204"/>
      <c r="S708" s="204"/>
      <c r="T708" s="205"/>
      <c r="AT708" s="206" t="s">
        <v>222</v>
      </c>
      <c r="AU708" s="206" t="s">
        <v>218</v>
      </c>
      <c r="AV708" s="13" t="s">
        <v>85</v>
      </c>
      <c r="AW708" s="13" t="s">
        <v>36</v>
      </c>
      <c r="AX708" s="13" t="s">
        <v>77</v>
      </c>
      <c r="AY708" s="206" t="s">
        <v>211</v>
      </c>
    </row>
    <row r="709" spans="1:65" s="13" customFormat="1">
      <c r="B709" s="196"/>
      <c r="C709" s="197"/>
      <c r="D709" s="198" t="s">
        <v>222</v>
      </c>
      <c r="E709" s="199" t="s">
        <v>19</v>
      </c>
      <c r="F709" s="200" t="s">
        <v>307</v>
      </c>
      <c r="G709" s="197"/>
      <c r="H709" s="199" t="s">
        <v>19</v>
      </c>
      <c r="I709" s="201"/>
      <c r="J709" s="197"/>
      <c r="K709" s="197"/>
      <c r="L709" s="202"/>
      <c r="M709" s="203"/>
      <c r="N709" s="204"/>
      <c r="O709" s="204"/>
      <c r="P709" s="204"/>
      <c r="Q709" s="204"/>
      <c r="R709" s="204"/>
      <c r="S709" s="204"/>
      <c r="T709" s="205"/>
      <c r="AT709" s="206" t="s">
        <v>222</v>
      </c>
      <c r="AU709" s="206" t="s">
        <v>218</v>
      </c>
      <c r="AV709" s="13" t="s">
        <v>85</v>
      </c>
      <c r="AW709" s="13" t="s">
        <v>36</v>
      </c>
      <c r="AX709" s="13" t="s">
        <v>77</v>
      </c>
      <c r="AY709" s="206" t="s">
        <v>211</v>
      </c>
    </row>
    <row r="710" spans="1:65" s="14" customFormat="1">
      <c r="B710" s="207"/>
      <c r="C710" s="208"/>
      <c r="D710" s="198" t="s">
        <v>222</v>
      </c>
      <c r="E710" s="209" t="s">
        <v>19</v>
      </c>
      <c r="F710" s="210" t="s">
        <v>630</v>
      </c>
      <c r="G710" s="208"/>
      <c r="H710" s="211">
        <v>24</v>
      </c>
      <c r="I710" s="212"/>
      <c r="J710" s="208"/>
      <c r="K710" s="208"/>
      <c r="L710" s="213"/>
      <c r="M710" s="214"/>
      <c r="N710" s="215"/>
      <c r="O710" s="215"/>
      <c r="P710" s="215"/>
      <c r="Q710" s="215"/>
      <c r="R710" s="215"/>
      <c r="S710" s="215"/>
      <c r="T710" s="216"/>
      <c r="AT710" s="217" t="s">
        <v>222</v>
      </c>
      <c r="AU710" s="217" t="s">
        <v>218</v>
      </c>
      <c r="AV710" s="14" t="s">
        <v>87</v>
      </c>
      <c r="AW710" s="14" t="s">
        <v>36</v>
      </c>
      <c r="AX710" s="14" t="s">
        <v>77</v>
      </c>
      <c r="AY710" s="217" t="s">
        <v>211</v>
      </c>
    </row>
    <row r="711" spans="1:65" s="15" customFormat="1">
      <c r="B711" s="218"/>
      <c r="C711" s="219"/>
      <c r="D711" s="198" t="s">
        <v>222</v>
      </c>
      <c r="E711" s="220" t="s">
        <v>19</v>
      </c>
      <c r="F711" s="221" t="s">
        <v>227</v>
      </c>
      <c r="G711" s="219"/>
      <c r="H711" s="222">
        <v>24</v>
      </c>
      <c r="I711" s="223"/>
      <c r="J711" s="219"/>
      <c r="K711" s="219"/>
      <c r="L711" s="224"/>
      <c r="M711" s="225"/>
      <c r="N711" s="226"/>
      <c r="O711" s="226"/>
      <c r="P711" s="226"/>
      <c r="Q711" s="226"/>
      <c r="R711" s="226"/>
      <c r="S711" s="226"/>
      <c r="T711" s="227"/>
      <c r="AT711" s="228" t="s">
        <v>222</v>
      </c>
      <c r="AU711" s="228" t="s">
        <v>218</v>
      </c>
      <c r="AV711" s="15" t="s">
        <v>218</v>
      </c>
      <c r="AW711" s="15" t="s">
        <v>36</v>
      </c>
      <c r="AX711" s="15" t="s">
        <v>85</v>
      </c>
      <c r="AY711" s="228" t="s">
        <v>211</v>
      </c>
    </row>
    <row r="712" spans="1:65" s="2" customFormat="1" ht="24.2" customHeight="1">
      <c r="A712" s="38"/>
      <c r="B712" s="39"/>
      <c r="C712" s="178" t="s">
        <v>631</v>
      </c>
      <c r="D712" s="178" t="s">
        <v>214</v>
      </c>
      <c r="E712" s="179" t="s">
        <v>632</v>
      </c>
      <c r="F712" s="180" t="s">
        <v>600</v>
      </c>
      <c r="G712" s="181" t="s">
        <v>397</v>
      </c>
      <c r="H712" s="182">
        <v>1</v>
      </c>
      <c r="I712" s="183"/>
      <c r="J712" s="184">
        <f>ROUND(I712*H712,2)</f>
        <v>0</v>
      </c>
      <c r="K712" s="180" t="s">
        <v>19</v>
      </c>
      <c r="L712" s="43"/>
      <c r="M712" s="185" t="s">
        <v>19</v>
      </c>
      <c r="N712" s="186" t="s">
        <v>48</v>
      </c>
      <c r="O712" s="68"/>
      <c r="P712" s="187">
        <f>O712*H712</f>
        <v>0</v>
      </c>
      <c r="Q712" s="187">
        <v>0</v>
      </c>
      <c r="R712" s="187">
        <f>Q712*H712</f>
        <v>0</v>
      </c>
      <c r="S712" s="187">
        <v>0</v>
      </c>
      <c r="T712" s="188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189" t="s">
        <v>218</v>
      </c>
      <c r="AT712" s="189" t="s">
        <v>214</v>
      </c>
      <c r="AU712" s="189" t="s">
        <v>218</v>
      </c>
      <c r="AY712" s="21" t="s">
        <v>211</v>
      </c>
      <c r="BE712" s="190">
        <f>IF(N712="základní",J712,0)</f>
        <v>0</v>
      </c>
      <c r="BF712" s="190">
        <f>IF(N712="snížená",J712,0)</f>
        <v>0</v>
      </c>
      <c r="BG712" s="190">
        <f>IF(N712="zákl. přenesená",J712,0)</f>
        <v>0</v>
      </c>
      <c r="BH712" s="190">
        <f>IF(N712="sníž. přenesená",J712,0)</f>
        <v>0</v>
      </c>
      <c r="BI712" s="190">
        <f>IF(N712="nulová",J712,0)</f>
        <v>0</v>
      </c>
      <c r="BJ712" s="21" t="s">
        <v>85</v>
      </c>
      <c r="BK712" s="190">
        <f>ROUND(I712*H712,2)</f>
        <v>0</v>
      </c>
      <c r="BL712" s="21" t="s">
        <v>218</v>
      </c>
      <c r="BM712" s="189" t="s">
        <v>633</v>
      </c>
    </row>
    <row r="713" spans="1:65" s="13" customFormat="1">
      <c r="B713" s="196"/>
      <c r="C713" s="197"/>
      <c r="D713" s="198" t="s">
        <v>222</v>
      </c>
      <c r="E713" s="199" t="s">
        <v>19</v>
      </c>
      <c r="F713" s="200" t="s">
        <v>223</v>
      </c>
      <c r="G713" s="197"/>
      <c r="H713" s="199" t="s">
        <v>19</v>
      </c>
      <c r="I713" s="201"/>
      <c r="J713" s="197"/>
      <c r="K713" s="197"/>
      <c r="L713" s="202"/>
      <c r="M713" s="203"/>
      <c r="N713" s="204"/>
      <c r="O713" s="204"/>
      <c r="P713" s="204"/>
      <c r="Q713" s="204"/>
      <c r="R713" s="204"/>
      <c r="S713" s="204"/>
      <c r="T713" s="205"/>
      <c r="AT713" s="206" t="s">
        <v>222</v>
      </c>
      <c r="AU713" s="206" t="s">
        <v>218</v>
      </c>
      <c r="AV713" s="13" t="s">
        <v>85</v>
      </c>
      <c r="AW713" s="13" t="s">
        <v>36</v>
      </c>
      <c r="AX713" s="13" t="s">
        <v>77</v>
      </c>
      <c r="AY713" s="206" t="s">
        <v>211</v>
      </c>
    </row>
    <row r="714" spans="1:65" s="13" customFormat="1">
      <c r="B714" s="196"/>
      <c r="C714" s="197"/>
      <c r="D714" s="198" t="s">
        <v>222</v>
      </c>
      <c r="E714" s="199" t="s">
        <v>19</v>
      </c>
      <c r="F714" s="200" t="s">
        <v>391</v>
      </c>
      <c r="G714" s="197"/>
      <c r="H714" s="199" t="s">
        <v>19</v>
      </c>
      <c r="I714" s="201"/>
      <c r="J714" s="197"/>
      <c r="K714" s="197"/>
      <c r="L714" s="202"/>
      <c r="M714" s="203"/>
      <c r="N714" s="204"/>
      <c r="O714" s="204"/>
      <c r="P714" s="204"/>
      <c r="Q714" s="204"/>
      <c r="R714" s="204"/>
      <c r="S714" s="204"/>
      <c r="T714" s="205"/>
      <c r="AT714" s="206" t="s">
        <v>222</v>
      </c>
      <c r="AU714" s="206" t="s">
        <v>218</v>
      </c>
      <c r="AV714" s="13" t="s">
        <v>85</v>
      </c>
      <c r="AW714" s="13" t="s">
        <v>36</v>
      </c>
      <c r="AX714" s="13" t="s">
        <v>77</v>
      </c>
      <c r="AY714" s="206" t="s">
        <v>211</v>
      </c>
    </row>
    <row r="715" spans="1:65" s="13" customFormat="1">
      <c r="B715" s="196"/>
      <c r="C715" s="197"/>
      <c r="D715" s="198" t="s">
        <v>222</v>
      </c>
      <c r="E715" s="199" t="s">
        <v>19</v>
      </c>
      <c r="F715" s="200" t="s">
        <v>576</v>
      </c>
      <c r="G715" s="197"/>
      <c r="H715" s="199" t="s">
        <v>19</v>
      </c>
      <c r="I715" s="201"/>
      <c r="J715" s="197"/>
      <c r="K715" s="197"/>
      <c r="L715" s="202"/>
      <c r="M715" s="203"/>
      <c r="N715" s="204"/>
      <c r="O715" s="204"/>
      <c r="P715" s="204"/>
      <c r="Q715" s="204"/>
      <c r="R715" s="204"/>
      <c r="S715" s="204"/>
      <c r="T715" s="205"/>
      <c r="AT715" s="206" t="s">
        <v>222</v>
      </c>
      <c r="AU715" s="206" t="s">
        <v>218</v>
      </c>
      <c r="AV715" s="13" t="s">
        <v>85</v>
      </c>
      <c r="AW715" s="13" t="s">
        <v>36</v>
      </c>
      <c r="AX715" s="13" t="s">
        <v>77</v>
      </c>
      <c r="AY715" s="206" t="s">
        <v>211</v>
      </c>
    </row>
    <row r="716" spans="1:65" s="13" customFormat="1">
      <c r="B716" s="196"/>
      <c r="C716" s="197"/>
      <c r="D716" s="198" t="s">
        <v>222</v>
      </c>
      <c r="E716" s="199" t="s">
        <v>19</v>
      </c>
      <c r="F716" s="200" t="s">
        <v>307</v>
      </c>
      <c r="G716" s="197"/>
      <c r="H716" s="199" t="s">
        <v>19</v>
      </c>
      <c r="I716" s="201"/>
      <c r="J716" s="197"/>
      <c r="K716" s="197"/>
      <c r="L716" s="202"/>
      <c r="M716" s="203"/>
      <c r="N716" s="204"/>
      <c r="O716" s="204"/>
      <c r="P716" s="204"/>
      <c r="Q716" s="204"/>
      <c r="R716" s="204"/>
      <c r="S716" s="204"/>
      <c r="T716" s="205"/>
      <c r="AT716" s="206" t="s">
        <v>222</v>
      </c>
      <c r="AU716" s="206" t="s">
        <v>218</v>
      </c>
      <c r="AV716" s="13" t="s">
        <v>85</v>
      </c>
      <c r="AW716" s="13" t="s">
        <v>36</v>
      </c>
      <c r="AX716" s="13" t="s">
        <v>77</v>
      </c>
      <c r="AY716" s="206" t="s">
        <v>211</v>
      </c>
    </row>
    <row r="717" spans="1:65" s="14" customFormat="1">
      <c r="B717" s="207"/>
      <c r="C717" s="208"/>
      <c r="D717" s="198" t="s">
        <v>222</v>
      </c>
      <c r="E717" s="209" t="s">
        <v>19</v>
      </c>
      <c r="F717" s="210" t="s">
        <v>634</v>
      </c>
      <c r="G717" s="208"/>
      <c r="H717" s="211">
        <v>1</v>
      </c>
      <c r="I717" s="212"/>
      <c r="J717" s="208"/>
      <c r="K717" s="208"/>
      <c r="L717" s="213"/>
      <c r="M717" s="214"/>
      <c r="N717" s="215"/>
      <c r="O717" s="215"/>
      <c r="P717" s="215"/>
      <c r="Q717" s="215"/>
      <c r="R717" s="215"/>
      <c r="S717" s="215"/>
      <c r="T717" s="216"/>
      <c r="AT717" s="217" t="s">
        <v>222</v>
      </c>
      <c r="AU717" s="217" t="s">
        <v>218</v>
      </c>
      <c r="AV717" s="14" t="s">
        <v>87</v>
      </c>
      <c r="AW717" s="14" t="s">
        <v>36</v>
      </c>
      <c r="AX717" s="14" t="s">
        <v>77</v>
      </c>
      <c r="AY717" s="217" t="s">
        <v>211</v>
      </c>
    </row>
    <row r="718" spans="1:65" s="15" customFormat="1">
      <c r="B718" s="218"/>
      <c r="C718" s="219"/>
      <c r="D718" s="198" t="s">
        <v>222</v>
      </c>
      <c r="E718" s="220" t="s">
        <v>19</v>
      </c>
      <c r="F718" s="221" t="s">
        <v>227</v>
      </c>
      <c r="G718" s="219"/>
      <c r="H718" s="222">
        <v>1</v>
      </c>
      <c r="I718" s="223"/>
      <c r="J718" s="219"/>
      <c r="K718" s="219"/>
      <c r="L718" s="224"/>
      <c r="M718" s="225"/>
      <c r="N718" s="226"/>
      <c r="O718" s="226"/>
      <c r="P718" s="226"/>
      <c r="Q718" s="226"/>
      <c r="R718" s="226"/>
      <c r="S718" s="226"/>
      <c r="T718" s="227"/>
      <c r="AT718" s="228" t="s">
        <v>222</v>
      </c>
      <c r="AU718" s="228" t="s">
        <v>218</v>
      </c>
      <c r="AV718" s="15" t="s">
        <v>218</v>
      </c>
      <c r="AW718" s="15" t="s">
        <v>36</v>
      </c>
      <c r="AX718" s="15" t="s">
        <v>85</v>
      </c>
      <c r="AY718" s="228" t="s">
        <v>211</v>
      </c>
    </row>
    <row r="719" spans="1:65" s="2" customFormat="1" ht="16.5" customHeight="1">
      <c r="A719" s="38"/>
      <c r="B719" s="39"/>
      <c r="C719" s="178" t="s">
        <v>635</v>
      </c>
      <c r="D719" s="178" t="s">
        <v>214</v>
      </c>
      <c r="E719" s="179" t="s">
        <v>636</v>
      </c>
      <c r="F719" s="180" t="s">
        <v>604</v>
      </c>
      <c r="G719" s="181" t="s">
        <v>397</v>
      </c>
      <c r="H719" s="182">
        <v>1</v>
      </c>
      <c r="I719" s="183"/>
      <c r="J719" s="184">
        <f>ROUND(I719*H719,2)</f>
        <v>0</v>
      </c>
      <c r="K719" s="180" t="s">
        <v>19</v>
      </c>
      <c r="L719" s="43"/>
      <c r="M719" s="185" t="s">
        <v>19</v>
      </c>
      <c r="N719" s="186" t="s">
        <v>48</v>
      </c>
      <c r="O719" s="68"/>
      <c r="P719" s="187">
        <f>O719*H719</f>
        <v>0</v>
      </c>
      <c r="Q719" s="187">
        <v>0</v>
      </c>
      <c r="R719" s="187">
        <f>Q719*H719</f>
        <v>0</v>
      </c>
      <c r="S719" s="187">
        <v>0</v>
      </c>
      <c r="T719" s="188">
        <f>S719*H719</f>
        <v>0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189" t="s">
        <v>218</v>
      </c>
      <c r="AT719" s="189" t="s">
        <v>214</v>
      </c>
      <c r="AU719" s="189" t="s">
        <v>218</v>
      </c>
      <c r="AY719" s="21" t="s">
        <v>211</v>
      </c>
      <c r="BE719" s="190">
        <f>IF(N719="základní",J719,0)</f>
        <v>0</v>
      </c>
      <c r="BF719" s="190">
        <f>IF(N719="snížená",J719,0)</f>
        <v>0</v>
      </c>
      <c r="BG719" s="190">
        <f>IF(N719="zákl. přenesená",J719,0)</f>
        <v>0</v>
      </c>
      <c r="BH719" s="190">
        <f>IF(N719="sníž. přenesená",J719,0)</f>
        <v>0</v>
      </c>
      <c r="BI719" s="190">
        <f>IF(N719="nulová",J719,0)</f>
        <v>0</v>
      </c>
      <c r="BJ719" s="21" t="s">
        <v>85</v>
      </c>
      <c r="BK719" s="190">
        <f>ROUND(I719*H719,2)</f>
        <v>0</v>
      </c>
      <c r="BL719" s="21" t="s">
        <v>218</v>
      </c>
      <c r="BM719" s="189" t="s">
        <v>637</v>
      </c>
    </row>
    <row r="720" spans="1:65" s="13" customFormat="1">
      <c r="B720" s="196"/>
      <c r="C720" s="197"/>
      <c r="D720" s="198" t="s">
        <v>222</v>
      </c>
      <c r="E720" s="199" t="s">
        <v>19</v>
      </c>
      <c r="F720" s="200" t="s">
        <v>223</v>
      </c>
      <c r="G720" s="197"/>
      <c r="H720" s="199" t="s">
        <v>19</v>
      </c>
      <c r="I720" s="201"/>
      <c r="J720" s="197"/>
      <c r="K720" s="197"/>
      <c r="L720" s="202"/>
      <c r="M720" s="203"/>
      <c r="N720" s="204"/>
      <c r="O720" s="204"/>
      <c r="P720" s="204"/>
      <c r="Q720" s="204"/>
      <c r="R720" s="204"/>
      <c r="S720" s="204"/>
      <c r="T720" s="205"/>
      <c r="AT720" s="206" t="s">
        <v>222</v>
      </c>
      <c r="AU720" s="206" t="s">
        <v>218</v>
      </c>
      <c r="AV720" s="13" t="s">
        <v>85</v>
      </c>
      <c r="AW720" s="13" t="s">
        <v>36</v>
      </c>
      <c r="AX720" s="13" t="s">
        <v>77</v>
      </c>
      <c r="AY720" s="206" t="s">
        <v>211</v>
      </c>
    </row>
    <row r="721" spans="1:65" s="13" customFormat="1">
      <c r="B721" s="196"/>
      <c r="C721" s="197"/>
      <c r="D721" s="198" t="s">
        <v>222</v>
      </c>
      <c r="E721" s="199" t="s">
        <v>19</v>
      </c>
      <c r="F721" s="200" t="s">
        <v>391</v>
      </c>
      <c r="G721" s="197"/>
      <c r="H721" s="199" t="s">
        <v>19</v>
      </c>
      <c r="I721" s="201"/>
      <c r="J721" s="197"/>
      <c r="K721" s="197"/>
      <c r="L721" s="202"/>
      <c r="M721" s="203"/>
      <c r="N721" s="204"/>
      <c r="O721" s="204"/>
      <c r="P721" s="204"/>
      <c r="Q721" s="204"/>
      <c r="R721" s="204"/>
      <c r="S721" s="204"/>
      <c r="T721" s="205"/>
      <c r="AT721" s="206" t="s">
        <v>222</v>
      </c>
      <c r="AU721" s="206" t="s">
        <v>218</v>
      </c>
      <c r="AV721" s="13" t="s">
        <v>85</v>
      </c>
      <c r="AW721" s="13" t="s">
        <v>36</v>
      </c>
      <c r="AX721" s="13" t="s">
        <v>77</v>
      </c>
      <c r="AY721" s="206" t="s">
        <v>211</v>
      </c>
    </row>
    <row r="722" spans="1:65" s="13" customFormat="1">
      <c r="B722" s="196"/>
      <c r="C722" s="197"/>
      <c r="D722" s="198" t="s">
        <v>222</v>
      </c>
      <c r="E722" s="199" t="s">
        <v>19</v>
      </c>
      <c r="F722" s="200" t="s">
        <v>576</v>
      </c>
      <c r="G722" s="197"/>
      <c r="H722" s="199" t="s">
        <v>19</v>
      </c>
      <c r="I722" s="201"/>
      <c r="J722" s="197"/>
      <c r="K722" s="197"/>
      <c r="L722" s="202"/>
      <c r="M722" s="203"/>
      <c r="N722" s="204"/>
      <c r="O722" s="204"/>
      <c r="P722" s="204"/>
      <c r="Q722" s="204"/>
      <c r="R722" s="204"/>
      <c r="S722" s="204"/>
      <c r="T722" s="205"/>
      <c r="AT722" s="206" t="s">
        <v>222</v>
      </c>
      <c r="AU722" s="206" t="s">
        <v>218</v>
      </c>
      <c r="AV722" s="13" t="s">
        <v>85</v>
      </c>
      <c r="AW722" s="13" t="s">
        <v>36</v>
      </c>
      <c r="AX722" s="13" t="s">
        <v>77</v>
      </c>
      <c r="AY722" s="206" t="s">
        <v>211</v>
      </c>
    </row>
    <row r="723" spans="1:65" s="13" customFormat="1">
      <c r="B723" s="196"/>
      <c r="C723" s="197"/>
      <c r="D723" s="198" t="s">
        <v>222</v>
      </c>
      <c r="E723" s="199" t="s">
        <v>19</v>
      </c>
      <c r="F723" s="200" t="s">
        <v>307</v>
      </c>
      <c r="G723" s="197"/>
      <c r="H723" s="199" t="s">
        <v>19</v>
      </c>
      <c r="I723" s="201"/>
      <c r="J723" s="197"/>
      <c r="K723" s="197"/>
      <c r="L723" s="202"/>
      <c r="M723" s="203"/>
      <c r="N723" s="204"/>
      <c r="O723" s="204"/>
      <c r="P723" s="204"/>
      <c r="Q723" s="204"/>
      <c r="R723" s="204"/>
      <c r="S723" s="204"/>
      <c r="T723" s="205"/>
      <c r="AT723" s="206" t="s">
        <v>222</v>
      </c>
      <c r="AU723" s="206" t="s">
        <v>218</v>
      </c>
      <c r="AV723" s="13" t="s">
        <v>85</v>
      </c>
      <c r="AW723" s="13" t="s">
        <v>36</v>
      </c>
      <c r="AX723" s="13" t="s">
        <v>77</v>
      </c>
      <c r="AY723" s="206" t="s">
        <v>211</v>
      </c>
    </row>
    <row r="724" spans="1:65" s="14" customFormat="1">
      <c r="B724" s="207"/>
      <c r="C724" s="208"/>
      <c r="D724" s="198" t="s">
        <v>222</v>
      </c>
      <c r="E724" s="209" t="s">
        <v>19</v>
      </c>
      <c r="F724" s="210" t="s">
        <v>634</v>
      </c>
      <c r="G724" s="208"/>
      <c r="H724" s="211">
        <v>1</v>
      </c>
      <c r="I724" s="212"/>
      <c r="J724" s="208"/>
      <c r="K724" s="208"/>
      <c r="L724" s="213"/>
      <c r="M724" s="214"/>
      <c r="N724" s="215"/>
      <c r="O724" s="215"/>
      <c r="P724" s="215"/>
      <c r="Q724" s="215"/>
      <c r="R724" s="215"/>
      <c r="S724" s="215"/>
      <c r="T724" s="216"/>
      <c r="AT724" s="217" t="s">
        <v>222</v>
      </c>
      <c r="AU724" s="217" t="s">
        <v>218</v>
      </c>
      <c r="AV724" s="14" t="s">
        <v>87</v>
      </c>
      <c r="AW724" s="14" t="s">
        <v>36</v>
      </c>
      <c r="AX724" s="14" t="s">
        <v>77</v>
      </c>
      <c r="AY724" s="217" t="s">
        <v>211</v>
      </c>
    </row>
    <row r="725" spans="1:65" s="15" customFormat="1">
      <c r="B725" s="218"/>
      <c r="C725" s="219"/>
      <c r="D725" s="198" t="s">
        <v>222</v>
      </c>
      <c r="E725" s="220" t="s">
        <v>19</v>
      </c>
      <c r="F725" s="221" t="s">
        <v>227</v>
      </c>
      <c r="G725" s="219"/>
      <c r="H725" s="222">
        <v>1</v>
      </c>
      <c r="I725" s="223"/>
      <c r="J725" s="219"/>
      <c r="K725" s="219"/>
      <c r="L725" s="224"/>
      <c r="M725" s="225"/>
      <c r="N725" s="226"/>
      <c r="O725" s="226"/>
      <c r="P725" s="226"/>
      <c r="Q725" s="226"/>
      <c r="R725" s="226"/>
      <c r="S725" s="226"/>
      <c r="T725" s="227"/>
      <c r="AT725" s="228" t="s">
        <v>222</v>
      </c>
      <c r="AU725" s="228" t="s">
        <v>218</v>
      </c>
      <c r="AV725" s="15" t="s">
        <v>218</v>
      </c>
      <c r="AW725" s="15" t="s">
        <v>36</v>
      </c>
      <c r="AX725" s="15" t="s">
        <v>85</v>
      </c>
      <c r="AY725" s="228" t="s">
        <v>211</v>
      </c>
    </row>
    <row r="726" spans="1:65" s="2" customFormat="1" ht="24.2" customHeight="1">
      <c r="A726" s="38"/>
      <c r="B726" s="39"/>
      <c r="C726" s="178" t="s">
        <v>638</v>
      </c>
      <c r="D726" s="178" t="s">
        <v>214</v>
      </c>
      <c r="E726" s="179" t="s">
        <v>639</v>
      </c>
      <c r="F726" s="180" t="s">
        <v>608</v>
      </c>
      <c r="G726" s="181" t="s">
        <v>96</v>
      </c>
      <c r="H726" s="182">
        <v>6.3</v>
      </c>
      <c r="I726" s="183"/>
      <c r="J726" s="184">
        <f>ROUND(I726*H726,2)</f>
        <v>0</v>
      </c>
      <c r="K726" s="180" t="s">
        <v>19</v>
      </c>
      <c r="L726" s="43"/>
      <c r="M726" s="185" t="s">
        <v>19</v>
      </c>
      <c r="N726" s="186" t="s">
        <v>48</v>
      </c>
      <c r="O726" s="68"/>
      <c r="P726" s="187">
        <f>O726*H726</f>
        <v>0</v>
      </c>
      <c r="Q726" s="187">
        <v>0</v>
      </c>
      <c r="R726" s="187">
        <f>Q726*H726</f>
        <v>0</v>
      </c>
      <c r="S726" s="187">
        <v>0</v>
      </c>
      <c r="T726" s="188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189" t="s">
        <v>218</v>
      </c>
      <c r="AT726" s="189" t="s">
        <v>214</v>
      </c>
      <c r="AU726" s="189" t="s">
        <v>218</v>
      </c>
      <c r="AY726" s="21" t="s">
        <v>211</v>
      </c>
      <c r="BE726" s="190">
        <f>IF(N726="základní",J726,0)</f>
        <v>0</v>
      </c>
      <c r="BF726" s="190">
        <f>IF(N726="snížená",J726,0)</f>
        <v>0</v>
      </c>
      <c r="BG726" s="190">
        <f>IF(N726="zákl. přenesená",J726,0)</f>
        <v>0</v>
      </c>
      <c r="BH726" s="190">
        <f>IF(N726="sníž. přenesená",J726,0)</f>
        <v>0</v>
      </c>
      <c r="BI726" s="190">
        <f>IF(N726="nulová",J726,0)</f>
        <v>0</v>
      </c>
      <c r="BJ726" s="21" t="s">
        <v>85</v>
      </c>
      <c r="BK726" s="190">
        <f>ROUND(I726*H726,2)</f>
        <v>0</v>
      </c>
      <c r="BL726" s="21" t="s">
        <v>218</v>
      </c>
      <c r="BM726" s="189" t="s">
        <v>640</v>
      </c>
    </row>
    <row r="727" spans="1:65" s="13" customFormat="1">
      <c r="B727" s="196"/>
      <c r="C727" s="197"/>
      <c r="D727" s="198" t="s">
        <v>222</v>
      </c>
      <c r="E727" s="199" t="s">
        <v>19</v>
      </c>
      <c r="F727" s="200" t="s">
        <v>223</v>
      </c>
      <c r="G727" s="197"/>
      <c r="H727" s="199" t="s">
        <v>19</v>
      </c>
      <c r="I727" s="201"/>
      <c r="J727" s="197"/>
      <c r="K727" s="197"/>
      <c r="L727" s="202"/>
      <c r="M727" s="203"/>
      <c r="N727" s="204"/>
      <c r="O727" s="204"/>
      <c r="P727" s="204"/>
      <c r="Q727" s="204"/>
      <c r="R727" s="204"/>
      <c r="S727" s="204"/>
      <c r="T727" s="205"/>
      <c r="AT727" s="206" t="s">
        <v>222</v>
      </c>
      <c r="AU727" s="206" t="s">
        <v>218</v>
      </c>
      <c r="AV727" s="13" t="s">
        <v>85</v>
      </c>
      <c r="AW727" s="13" t="s">
        <v>36</v>
      </c>
      <c r="AX727" s="13" t="s">
        <v>77</v>
      </c>
      <c r="AY727" s="206" t="s">
        <v>211</v>
      </c>
    </row>
    <row r="728" spans="1:65" s="13" customFormat="1">
      <c r="B728" s="196"/>
      <c r="C728" s="197"/>
      <c r="D728" s="198" t="s">
        <v>222</v>
      </c>
      <c r="E728" s="199" t="s">
        <v>19</v>
      </c>
      <c r="F728" s="200" t="s">
        <v>391</v>
      </c>
      <c r="G728" s="197"/>
      <c r="H728" s="199" t="s">
        <v>19</v>
      </c>
      <c r="I728" s="201"/>
      <c r="J728" s="197"/>
      <c r="K728" s="197"/>
      <c r="L728" s="202"/>
      <c r="M728" s="203"/>
      <c r="N728" s="204"/>
      <c r="O728" s="204"/>
      <c r="P728" s="204"/>
      <c r="Q728" s="204"/>
      <c r="R728" s="204"/>
      <c r="S728" s="204"/>
      <c r="T728" s="205"/>
      <c r="AT728" s="206" t="s">
        <v>222</v>
      </c>
      <c r="AU728" s="206" t="s">
        <v>218</v>
      </c>
      <c r="AV728" s="13" t="s">
        <v>85</v>
      </c>
      <c r="AW728" s="13" t="s">
        <v>36</v>
      </c>
      <c r="AX728" s="13" t="s">
        <v>77</v>
      </c>
      <c r="AY728" s="206" t="s">
        <v>211</v>
      </c>
    </row>
    <row r="729" spans="1:65" s="13" customFormat="1">
      <c r="B729" s="196"/>
      <c r="C729" s="197"/>
      <c r="D729" s="198" t="s">
        <v>222</v>
      </c>
      <c r="E729" s="199" t="s">
        <v>19</v>
      </c>
      <c r="F729" s="200" t="s">
        <v>576</v>
      </c>
      <c r="G729" s="197"/>
      <c r="H729" s="199" t="s">
        <v>19</v>
      </c>
      <c r="I729" s="201"/>
      <c r="J729" s="197"/>
      <c r="K729" s="197"/>
      <c r="L729" s="202"/>
      <c r="M729" s="203"/>
      <c r="N729" s="204"/>
      <c r="O729" s="204"/>
      <c r="P729" s="204"/>
      <c r="Q729" s="204"/>
      <c r="R729" s="204"/>
      <c r="S729" s="204"/>
      <c r="T729" s="205"/>
      <c r="AT729" s="206" t="s">
        <v>222</v>
      </c>
      <c r="AU729" s="206" t="s">
        <v>218</v>
      </c>
      <c r="AV729" s="13" t="s">
        <v>85</v>
      </c>
      <c r="AW729" s="13" t="s">
        <v>36</v>
      </c>
      <c r="AX729" s="13" t="s">
        <v>77</v>
      </c>
      <c r="AY729" s="206" t="s">
        <v>211</v>
      </c>
    </row>
    <row r="730" spans="1:65" s="13" customFormat="1">
      <c r="B730" s="196"/>
      <c r="C730" s="197"/>
      <c r="D730" s="198" t="s">
        <v>222</v>
      </c>
      <c r="E730" s="199" t="s">
        <v>19</v>
      </c>
      <c r="F730" s="200" t="s">
        <v>307</v>
      </c>
      <c r="G730" s="197"/>
      <c r="H730" s="199" t="s">
        <v>19</v>
      </c>
      <c r="I730" s="201"/>
      <c r="J730" s="197"/>
      <c r="K730" s="197"/>
      <c r="L730" s="202"/>
      <c r="M730" s="203"/>
      <c r="N730" s="204"/>
      <c r="O730" s="204"/>
      <c r="P730" s="204"/>
      <c r="Q730" s="204"/>
      <c r="R730" s="204"/>
      <c r="S730" s="204"/>
      <c r="T730" s="205"/>
      <c r="AT730" s="206" t="s">
        <v>222</v>
      </c>
      <c r="AU730" s="206" t="s">
        <v>218</v>
      </c>
      <c r="AV730" s="13" t="s">
        <v>85</v>
      </c>
      <c r="AW730" s="13" t="s">
        <v>36</v>
      </c>
      <c r="AX730" s="13" t="s">
        <v>77</v>
      </c>
      <c r="AY730" s="206" t="s">
        <v>211</v>
      </c>
    </row>
    <row r="731" spans="1:65" s="14" customFormat="1">
      <c r="B731" s="207"/>
      <c r="C731" s="208"/>
      <c r="D731" s="198" t="s">
        <v>222</v>
      </c>
      <c r="E731" s="209" t="s">
        <v>19</v>
      </c>
      <c r="F731" s="210" t="s">
        <v>617</v>
      </c>
      <c r="G731" s="208"/>
      <c r="H731" s="211">
        <v>6.3</v>
      </c>
      <c r="I731" s="212"/>
      <c r="J731" s="208"/>
      <c r="K731" s="208"/>
      <c r="L731" s="213"/>
      <c r="M731" s="214"/>
      <c r="N731" s="215"/>
      <c r="O731" s="215"/>
      <c r="P731" s="215"/>
      <c r="Q731" s="215"/>
      <c r="R731" s="215"/>
      <c r="S731" s="215"/>
      <c r="T731" s="216"/>
      <c r="AT731" s="217" t="s">
        <v>222</v>
      </c>
      <c r="AU731" s="217" t="s">
        <v>218</v>
      </c>
      <c r="AV731" s="14" t="s">
        <v>87</v>
      </c>
      <c r="AW731" s="14" t="s">
        <v>36</v>
      </c>
      <c r="AX731" s="14" t="s">
        <v>77</v>
      </c>
      <c r="AY731" s="217" t="s">
        <v>211</v>
      </c>
    </row>
    <row r="732" spans="1:65" s="15" customFormat="1">
      <c r="B732" s="218"/>
      <c r="C732" s="219"/>
      <c r="D732" s="198" t="s">
        <v>222</v>
      </c>
      <c r="E732" s="220" t="s">
        <v>19</v>
      </c>
      <c r="F732" s="221" t="s">
        <v>227</v>
      </c>
      <c r="G732" s="219"/>
      <c r="H732" s="222">
        <v>6.3</v>
      </c>
      <c r="I732" s="223"/>
      <c r="J732" s="219"/>
      <c r="K732" s="219"/>
      <c r="L732" s="224"/>
      <c r="M732" s="225"/>
      <c r="N732" s="226"/>
      <c r="O732" s="226"/>
      <c r="P732" s="226"/>
      <c r="Q732" s="226"/>
      <c r="R732" s="226"/>
      <c r="S732" s="226"/>
      <c r="T732" s="227"/>
      <c r="AT732" s="228" t="s">
        <v>222</v>
      </c>
      <c r="AU732" s="228" t="s">
        <v>218</v>
      </c>
      <c r="AV732" s="15" t="s">
        <v>218</v>
      </c>
      <c r="AW732" s="15" t="s">
        <v>36</v>
      </c>
      <c r="AX732" s="15" t="s">
        <v>85</v>
      </c>
      <c r="AY732" s="228" t="s">
        <v>211</v>
      </c>
    </row>
    <row r="733" spans="1:65" s="2" customFormat="1" ht="16.5" customHeight="1">
      <c r="A733" s="38"/>
      <c r="B733" s="39"/>
      <c r="C733" s="178" t="s">
        <v>641</v>
      </c>
      <c r="D733" s="178" t="s">
        <v>214</v>
      </c>
      <c r="E733" s="179" t="s">
        <v>642</v>
      </c>
      <c r="F733" s="180" t="s">
        <v>456</v>
      </c>
      <c r="G733" s="181" t="s">
        <v>397</v>
      </c>
      <c r="H733" s="182">
        <v>1</v>
      </c>
      <c r="I733" s="183"/>
      <c r="J733" s="184">
        <f>ROUND(I733*H733,2)</f>
        <v>0</v>
      </c>
      <c r="K733" s="180" t="s">
        <v>19</v>
      </c>
      <c r="L733" s="43"/>
      <c r="M733" s="185" t="s">
        <v>19</v>
      </c>
      <c r="N733" s="186" t="s">
        <v>48</v>
      </c>
      <c r="O733" s="68"/>
      <c r="P733" s="187">
        <f>O733*H733</f>
        <v>0</v>
      </c>
      <c r="Q733" s="187">
        <v>0</v>
      </c>
      <c r="R733" s="187">
        <f>Q733*H733</f>
        <v>0</v>
      </c>
      <c r="S733" s="187">
        <v>0</v>
      </c>
      <c r="T733" s="188">
        <f>S733*H733</f>
        <v>0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189" t="s">
        <v>218</v>
      </c>
      <c r="AT733" s="189" t="s">
        <v>214</v>
      </c>
      <c r="AU733" s="189" t="s">
        <v>218</v>
      </c>
      <c r="AY733" s="21" t="s">
        <v>211</v>
      </c>
      <c r="BE733" s="190">
        <f>IF(N733="základní",J733,0)</f>
        <v>0</v>
      </c>
      <c r="BF733" s="190">
        <f>IF(N733="snížená",J733,0)</f>
        <v>0</v>
      </c>
      <c r="BG733" s="190">
        <f>IF(N733="zákl. přenesená",J733,0)</f>
        <v>0</v>
      </c>
      <c r="BH733" s="190">
        <f>IF(N733="sníž. přenesená",J733,0)</f>
        <v>0</v>
      </c>
      <c r="BI733" s="190">
        <f>IF(N733="nulová",J733,0)</f>
        <v>0</v>
      </c>
      <c r="BJ733" s="21" t="s">
        <v>85</v>
      </c>
      <c r="BK733" s="190">
        <f>ROUND(I733*H733,2)</f>
        <v>0</v>
      </c>
      <c r="BL733" s="21" t="s">
        <v>218</v>
      </c>
      <c r="BM733" s="189" t="s">
        <v>643</v>
      </c>
    </row>
    <row r="734" spans="1:65" s="13" customFormat="1">
      <c r="B734" s="196"/>
      <c r="C734" s="197"/>
      <c r="D734" s="198" t="s">
        <v>222</v>
      </c>
      <c r="E734" s="199" t="s">
        <v>19</v>
      </c>
      <c r="F734" s="200" t="s">
        <v>223</v>
      </c>
      <c r="G734" s="197"/>
      <c r="H734" s="199" t="s">
        <v>19</v>
      </c>
      <c r="I734" s="201"/>
      <c r="J734" s="197"/>
      <c r="K734" s="197"/>
      <c r="L734" s="202"/>
      <c r="M734" s="203"/>
      <c r="N734" s="204"/>
      <c r="O734" s="204"/>
      <c r="P734" s="204"/>
      <c r="Q734" s="204"/>
      <c r="R734" s="204"/>
      <c r="S734" s="204"/>
      <c r="T734" s="205"/>
      <c r="AT734" s="206" t="s">
        <v>222</v>
      </c>
      <c r="AU734" s="206" t="s">
        <v>218</v>
      </c>
      <c r="AV734" s="13" t="s">
        <v>85</v>
      </c>
      <c r="AW734" s="13" t="s">
        <v>36</v>
      </c>
      <c r="AX734" s="13" t="s">
        <v>77</v>
      </c>
      <c r="AY734" s="206" t="s">
        <v>211</v>
      </c>
    </row>
    <row r="735" spans="1:65" s="13" customFormat="1">
      <c r="B735" s="196"/>
      <c r="C735" s="197"/>
      <c r="D735" s="198" t="s">
        <v>222</v>
      </c>
      <c r="E735" s="199" t="s">
        <v>19</v>
      </c>
      <c r="F735" s="200" t="s">
        <v>391</v>
      </c>
      <c r="G735" s="197"/>
      <c r="H735" s="199" t="s">
        <v>19</v>
      </c>
      <c r="I735" s="201"/>
      <c r="J735" s="197"/>
      <c r="K735" s="197"/>
      <c r="L735" s="202"/>
      <c r="M735" s="203"/>
      <c r="N735" s="204"/>
      <c r="O735" s="204"/>
      <c r="P735" s="204"/>
      <c r="Q735" s="204"/>
      <c r="R735" s="204"/>
      <c r="S735" s="204"/>
      <c r="T735" s="205"/>
      <c r="AT735" s="206" t="s">
        <v>222</v>
      </c>
      <c r="AU735" s="206" t="s">
        <v>218</v>
      </c>
      <c r="AV735" s="13" t="s">
        <v>85</v>
      </c>
      <c r="AW735" s="13" t="s">
        <v>36</v>
      </c>
      <c r="AX735" s="13" t="s">
        <v>77</v>
      </c>
      <c r="AY735" s="206" t="s">
        <v>211</v>
      </c>
    </row>
    <row r="736" spans="1:65" s="13" customFormat="1">
      <c r="B736" s="196"/>
      <c r="C736" s="197"/>
      <c r="D736" s="198" t="s">
        <v>222</v>
      </c>
      <c r="E736" s="199" t="s">
        <v>19</v>
      </c>
      <c r="F736" s="200" t="s">
        <v>576</v>
      </c>
      <c r="G736" s="197"/>
      <c r="H736" s="199" t="s">
        <v>19</v>
      </c>
      <c r="I736" s="201"/>
      <c r="J736" s="197"/>
      <c r="K736" s="197"/>
      <c r="L736" s="202"/>
      <c r="M736" s="203"/>
      <c r="N736" s="204"/>
      <c r="O736" s="204"/>
      <c r="P736" s="204"/>
      <c r="Q736" s="204"/>
      <c r="R736" s="204"/>
      <c r="S736" s="204"/>
      <c r="T736" s="205"/>
      <c r="AT736" s="206" t="s">
        <v>222</v>
      </c>
      <c r="AU736" s="206" t="s">
        <v>218</v>
      </c>
      <c r="AV736" s="13" t="s">
        <v>85</v>
      </c>
      <c r="AW736" s="13" t="s">
        <v>36</v>
      </c>
      <c r="AX736" s="13" t="s">
        <v>77</v>
      </c>
      <c r="AY736" s="206" t="s">
        <v>211</v>
      </c>
    </row>
    <row r="737" spans="1:65" s="13" customFormat="1">
      <c r="B737" s="196"/>
      <c r="C737" s="197"/>
      <c r="D737" s="198" t="s">
        <v>222</v>
      </c>
      <c r="E737" s="199" t="s">
        <v>19</v>
      </c>
      <c r="F737" s="200" t="s">
        <v>307</v>
      </c>
      <c r="G737" s="197"/>
      <c r="H737" s="199" t="s">
        <v>19</v>
      </c>
      <c r="I737" s="201"/>
      <c r="J737" s="197"/>
      <c r="K737" s="197"/>
      <c r="L737" s="202"/>
      <c r="M737" s="203"/>
      <c r="N737" s="204"/>
      <c r="O737" s="204"/>
      <c r="P737" s="204"/>
      <c r="Q737" s="204"/>
      <c r="R737" s="204"/>
      <c r="S737" s="204"/>
      <c r="T737" s="205"/>
      <c r="AT737" s="206" t="s">
        <v>222</v>
      </c>
      <c r="AU737" s="206" t="s">
        <v>218</v>
      </c>
      <c r="AV737" s="13" t="s">
        <v>85</v>
      </c>
      <c r="AW737" s="13" t="s">
        <v>36</v>
      </c>
      <c r="AX737" s="13" t="s">
        <v>77</v>
      </c>
      <c r="AY737" s="206" t="s">
        <v>211</v>
      </c>
    </row>
    <row r="738" spans="1:65" s="14" customFormat="1">
      <c r="B738" s="207"/>
      <c r="C738" s="208"/>
      <c r="D738" s="198" t="s">
        <v>222</v>
      </c>
      <c r="E738" s="209" t="s">
        <v>19</v>
      </c>
      <c r="F738" s="210" t="s">
        <v>634</v>
      </c>
      <c r="G738" s="208"/>
      <c r="H738" s="211">
        <v>1</v>
      </c>
      <c r="I738" s="212"/>
      <c r="J738" s="208"/>
      <c r="K738" s="208"/>
      <c r="L738" s="213"/>
      <c r="M738" s="214"/>
      <c r="N738" s="215"/>
      <c r="O738" s="215"/>
      <c r="P738" s="215"/>
      <c r="Q738" s="215"/>
      <c r="R738" s="215"/>
      <c r="S738" s="215"/>
      <c r="T738" s="216"/>
      <c r="AT738" s="217" t="s">
        <v>222</v>
      </c>
      <c r="AU738" s="217" t="s">
        <v>218</v>
      </c>
      <c r="AV738" s="14" t="s">
        <v>87</v>
      </c>
      <c r="AW738" s="14" t="s">
        <v>36</v>
      </c>
      <c r="AX738" s="14" t="s">
        <v>77</v>
      </c>
      <c r="AY738" s="217" t="s">
        <v>211</v>
      </c>
    </row>
    <row r="739" spans="1:65" s="15" customFormat="1">
      <c r="B739" s="218"/>
      <c r="C739" s="219"/>
      <c r="D739" s="198" t="s">
        <v>222</v>
      </c>
      <c r="E739" s="220" t="s">
        <v>19</v>
      </c>
      <c r="F739" s="221" t="s">
        <v>227</v>
      </c>
      <c r="G739" s="219"/>
      <c r="H739" s="222">
        <v>1</v>
      </c>
      <c r="I739" s="223"/>
      <c r="J739" s="219"/>
      <c r="K739" s="219"/>
      <c r="L739" s="224"/>
      <c r="M739" s="225"/>
      <c r="N739" s="226"/>
      <c r="O739" s="226"/>
      <c r="P739" s="226"/>
      <c r="Q739" s="226"/>
      <c r="R739" s="226"/>
      <c r="S739" s="226"/>
      <c r="T739" s="227"/>
      <c r="AT739" s="228" t="s">
        <v>222</v>
      </c>
      <c r="AU739" s="228" t="s">
        <v>218</v>
      </c>
      <c r="AV739" s="15" t="s">
        <v>218</v>
      </c>
      <c r="AW739" s="15" t="s">
        <v>36</v>
      </c>
      <c r="AX739" s="15" t="s">
        <v>85</v>
      </c>
      <c r="AY739" s="228" t="s">
        <v>211</v>
      </c>
    </row>
    <row r="740" spans="1:65" s="17" customFormat="1" ht="20.85" customHeight="1">
      <c r="B740" s="241"/>
      <c r="C740" s="242"/>
      <c r="D740" s="243" t="s">
        <v>76</v>
      </c>
      <c r="E740" s="243" t="s">
        <v>644</v>
      </c>
      <c r="F740" s="243" t="s">
        <v>645</v>
      </c>
      <c r="G740" s="242"/>
      <c r="H740" s="242"/>
      <c r="I740" s="244"/>
      <c r="J740" s="245">
        <f>BK740</f>
        <v>0</v>
      </c>
      <c r="K740" s="242"/>
      <c r="L740" s="246"/>
      <c r="M740" s="247"/>
      <c r="N740" s="248"/>
      <c r="O740" s="248"/>
      <c r="P740" s="249">
        <f>SUM(P741:P796)</f>
        <v>0</v>
      </c>
      <c r="Q740" s="248"/>
      <c r="R740" s="249">
        <f>SUM(R741:R796)</f>
        <v>0</v>
      </c>
      <c r="S740" s="248"/>
      <c r="T740" s="250">
        <f>SUM(T741:T796)</f>
        <v>0</v>
      </c>
      <c r="AR740" s="251" t="s">
        <v>85</v>
      </c>
      <c r="AT740" s="252" t="s">
        <v>76</v>
      </c>
      <c r="AU740" s="252" t="s">
        <v>233</v>
      </c>
      <c r="AY740" s="251" t="s">
        <v>211</v>
      </c>
      <c r="BK740" s="253">
        <f>SUM(BK741:BK796)</f>
        <v>0</v>
      </c>
    </row>
    <row r="741" spans="1:65" s="2" customFormat="1" ht="16.5" customHeight="1">
      <c r="A741" s="38"/>
      <c r="B741" s="39"/>
      <c r="C741" s="178" t="s">
        <v>646</v>
      </c>
      <c r="D741" s="178" t="s">
        <v>214</v>
      </c>
      <c r="E741" s="179" t="s">
        <v>644</v>
      </c>
      <c r="F741" s="180" t="s">
        <v>574</v>
      </c>
      <c r="G741" s="181" t="s">
        <v>96</v>
      </c>
      <c r="H741" s="182">
        <v>6.2</v>
      </c>
      <c r="I741" s="183"/>
      <c r="J741" s="184">
        <f>ROUND(I741*H741,2)</f>
        <v>0</v>
      </c>
      <c r="K741" s="180" t="s">
        <v>19</v>
      </c>
      <c r="L741" s="43"/>
      <c r="M741" s="185" t="s">
        <v>19</v>
      </c>
      <c r="N741" s="186" t="s">
        <v>48</v>
      </c>
      <c r="O741" s="68"/>
      <c r="P741" s="187">
        <f>O741*H741</f>
        <v>0</v>
      </c>
      <c r="Q741" s="187">
        <v>0</v>
      </c>
      <c r="R741" s="187">
        <f>Q741*H741</f>
        <v>0</v>
      </c>
      <c r="S741" s="187">
        <v>0</v>
      </c>
      <c r="T741" s="188">
        <f>S741*H741</f>
        <v>0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189" t="s">
        <v>218</v>
      </c>
      <c r="AT741" s="189" t="s">
        <v>214</v>
      </c>
      <c r="AU741" s="189" t="s">
        <v>218</v>
      </c>
      <c r="AY741" s="21" t="s">
        <v>211</v>
      </c>
      <c r="BE741" s="190">
        <f>IF(N741="základní",J741,0)</f>
        <v>0</v>
      </c>
      <c r="BF741" s="190">
        <f>IF(N741="snížená",J741,0)</f>
        <v>0</v>
      </c>
      <c r="BG741" s="190">
        <f>IF(N741="zákl. přenesená",J741,0)</f>
        <v>0</v>
      </c>
      <c r="BH741" s="190">
        <f>IF(N741="sníž. přenesená",J741,0)</f>
        <v>0</v>
      </c>
      <c r="BI741" s="190">
        <f>IF(N741="nulová",J741,0)</f>
        <v>0</v>
      </c>
      <c r="BJ741" s="21" t="s">
        <v>85</v>
      </c>
      <c r="BK741" s="190">
        <f>ROUND(I741*H741,2)</f>
        <v>0</v>
      </c>
      <c r="BL741" s="21" t="s">
        <v>218</v>
      </c>
      <c r="BM741" s="189" t="s">
        <v>647</v>
      </c>
    </row>
    <row r="742" spans="1:65" s="13" customFormat="1">
      <c r="B742" s="196"/>
      <c r="C742" s="197"/>
      <c r="D742" s="198" t="s">
        <v>222</v>
      </c>
      <c r="E742" s="199" t="s">
        <v>19</v>
      </c>
      <c r="F742" s="200" t="s">
        <v>223</v>
      </c>
      <c r="G742" s="197"/>
      <c r="H742" s="199" t="s">
        <v>19</v>
      </c>
      <c r="I742" s="201"/>
      <c r="J742" s="197"/>
      <c r="K742" s="197"/>
      <c r="L742" s="202"/>
      <c r="M742" s="203"/>
      <c r="N742" s="204"/>
      <c r="O742" s="204"/>
      <c r="P742" s="204"/>
      <c r="Q742" s="204"/>
      <c r="R742" s="204"/>
      <c r="S742" s="204"/>
      <c r="T742" s="205"/>
      <c r="AT742" s="206" t="s">
        <v>222</v>
      </c>
      <c r="AU742" s="206" t="s">
        <v>218</v>
      </c>
      <c r="AV742" s="13" t="s">
        <v>85</v>
      </c>
      <c r="AW742" s="13" t="s">
        <v>36</v>
      </c>
      <c r="AX742" s="13" t="s">
        <v>77</v>
      </c>
      <c r="AY742" s="206" t="s">
        <v>211</v>
      </c>
    </row>
    <row r="743" spans="1:65" s="13" customFormat="1">
      <c r="B743" s="196"/>
      <c r="C743" s="197"/>
      <c r="D743" s="198" t="s">
        <v>222</v>
      </c>
      <c r="E743" s="199" t="s">
        <v>19</v>
      </c>
      <c r="F743" s="200" t="s">
        <v>391</v>
      </c>
      <c r="G743" s="197"/>
      <c r="H743" s="199" t="s">
        <v>19</v>
      </c>
      <c r="I743" s="201"/>
      <c r="J743" s="197"/>
      <c r="K743" s="197"/>
      <c r="L743" s="202"/>
      <c r="M743" s="203"/>
      <c r="N743" s="204"/>
      <c r="O743" s="204"/>
      <c r="P743" s="204"/>
      <c r="Q743" s="204"/>
      <c r="R743" s="204"/>
      <c r="S743" s="204"/>
      <c r="T743" s="205"/>
      <c r="AT743" s="206" t="s">
        <v>222</v>
      </c>
      <c r="AU743" s="206" t="s">
        <v>218</v>
      </c>
      <c r="AV743" s="13" t="s">
        <v>85</v>
      </c>
      <c r="AW743" s="13" t="s">
        <v>36</v>
      </c>
      <c r="AX743" s="13" t="s">
        <v>77</v>
      </c>
      <c r="AY743" s="206" t="s">
        <v>211</v>
      </c>
    </row>
    <row r="744" spans="1:65" s="13" customFormat="1">
      <c r="B744" s="196"/>
      <c r="C744" s="197"/>
      <c r="D744" s="198" t="s">
        <v>222</v>
      </c>
      <c r="E744" s="199" t="s">
        <v>19</v>
      </c>
      <c r="F744" s="200" t="s">
        <v>576</v>
      </c>
      <c r="G744" s="197"/>
      <c r="H744" s="199" t="s">
        <v>19</v>
      </c>
      <c r="I744" s="201"/>
      <c r="J744" s="197"/>
      <c r="K744" s="197"/>
      <c r="L744" s="202"/>
      <c r="M744" s="203"/>
      <c r="N744" s="204"/>
      <c r="O744" s="204"/>
      <c r="P744" s="204"/>
      <c r="Q744" s="204"/>
      <c r="R744" s="204"/>
      <c r="S744" s="204"/>
      <c r="T744" s="205"/>
      <c r="AT744" s="206" t="s">
        <v>222</v>
      </c>
      <c r="AU744" s="206" t="s">
        <v>218</v>
      </c>
      <c r="AV744" s="13" t="s">
        <v>85</v>
      </c>
      <c r="AW744" s="13" t="s">
        <v>36</v>
      </c>
      <c r="AX744" s="13" t="s">
        <v>77</v>
      </c>
      <c r="AY744" s="206" t="s">
        <v>211</v>
      </c>
    </row>
    <row r="745" spans="1:65" s="13" customFormat="1">
      <c r="B745" s="196"/>
      <c r="C745" s="197"/>
      <c r="D745" s="198" t="s">
        <v>222</v>
      </c>
      <c r="E745" s="199" t="s">
        <v>19</v>
      </c>
      <c r="F745" s="200" t="s">
        <v>309</v>
      </c>
      <c r="G745" s="197"/>
      <c r="H745" s="199" t="s">
        <v>19</v>
      </c>
      <c r="I745" s="201"/>
      <c r="J745" s="197"/>
      <c r="K745" s="197"/>
      <c r="L745" s="202"/>
      <c r="M745" s="203"/>
      <c r="N745" s="204"/>
      <c r="O745" s="204"/>
      <c r="P745" s="204"/>
      <c r="Q745" s="204"/>
      <c r="R745" s="204"/>
      <c r="S745" s="204"/>
      <c r="T745" s="205"/>
      <c r="AT745" s="206" t="s">
        <v>222</v>
      </c>
      <c r="AU745" s="206" t="s">
        <v>218</v>
      </c>
      <c r="AV745" s="13" t="s">
        <v>85</v>
      </c>
      <c r="AW745" s="13" t="s">
        <v>36</v>
      </c>
      <c r="AX745" s="13" t="s">
        <v>77</v>
      </c>
      <c r="AY745" s="206" t="s">
        <v>211</v>
      </c>
    </row>
    <row r="746" spans="1:65" s="14" customFormat="1">
      <c r="B746" s="207"/>
      <c r="C746" s="208"/>
      <c r="D746" s="198" t="s">
        <v>222</v>
      </c>
      <c r="E746" s="209" t="s">
        <v>19</v>
      </c>
      <c r="F746" s="210" t="s">
        <v>648</v>
      </c>
      <c r="G746" s="208"/>
      <c r="H746" s="211">
        <v>6.2</v>
      </c>
      <c r="I746" s="212"/>
      <c r="J746" s="208"/>
      <c r="K746" s="208"/>
      <c r="L746" s="213"/>
      <c r="M746" s="214"/>
      <c r="N746" s="215"/>
      <c r="O746" s="215"/>
      <c r="P746" s="215"/>
      <c r="Q746" s="215"/>
      <c r="R746" s="215"/>
      <c r="S746" s="215"/>
      <c r="T746" s="216"/>
      <c r="AT746" s="217" t="s">
        <v>222</v>
      </c>
      <c r="AU746" s="217" t="s">
        <v>218</v>
      </c>
      <c r="AV746" s="14" t="s">
        <v>87</v>
      </c>
      <c r="AW746" s="14" t="s">
        <v>36</v>
      </c>
      <c r="AX746" s="14" t="s">
        <v>77</v>
      </c>
      <c r="AY746" s="217" t="s">
        <v>211</v>
      </c>
    </row>
    <row r="747" spans="1:65" s="15" customFormat="1">
      <c r="B747" s="218"/>
      <c r="C747" s="219"/>
      <c r="D747" s="198" t="s">
        <v>222</v>
      </c>
      <c r="E747" s="220" t="s">
        <v>19</v>
      </c>
      <c r="F747" s="221" t="s">
        <v>227</v>
      </c>
      <c r="G747" s="219"/>
      <c r="H747" s="222">
        <v>6.2</v>
      </c>
      <c r="I747" s="223"/>
      <c r="J747" s="219"/>
      <c r="K747" s="219"/>
      <c r="L747" s="224"/>
      <c r="M747" s="225"/>
      <c r="N747" s="226"/>
      <c r="O747" s="226"/>
      <c r="P747" s="226"/>
      <c r="Q747" s="226"/>
      <c r="R747" s="226"/>
      <c r="S747" s="226"/>
      <c r="T747" s="227"/>
      <c r="AT747" s="228" t="s">
        <v>222</v>
      </c>
      <c r="AU747" s="228" t="s">
        <v>218</v>
      </c>
      <c r="AV747" s="15" t="s">
        <v>218</v>
      </c>
      <c r="AW747" s="15" t="s">
        <v>36</v>
      </c>
      <c r="AX747" s="15" t="s">
        <v>85</v>
      </c>
      <c r="AY747" s="228" t="s">
        <v>211</v>
      </c>
    </row>
    <row r="748" spans="1:65" s="2" customFormat="1" ht="33" customHeight="1">
      <c r="A748" s="38"/>
      <c r="B748" s="39"/>
      <c r="C748" s="178" t="s">
        <v>649</v>
      </c>
      <c r="D748" s="178" t="s">
        <v>214</v>
      </c>
      <c r="E748" s="179" t="s">
        <v>650</v>
      </c>
      <c r="F748" s="180" t="s">
        <v>651</v>
      </c>
      <c r="G748" s="181" t="s">
        <v>96</v>
      </c>
      <c r="H748" s="182">
        <v>4.8499999999999996</v>
      </c>
      <c r="I748" s="183"/>
      <c r="J748" s="184">
        <f>ROUND(I748*H748,2)</f>
        <v>0</v>
      </c>
      <c r="K748" s="180" t="s">
        <v>19</v>
      </c>
      <c r="L748" s="43"/>
      <c r="M748" s="185" t="s">
        <v>19</v>
      </c>
      <c r="N748" s="186" t="s">
        <v>48</v>
      </c>
      <c r="O748" s="68"/>
      <c r="P748" s="187">
        <f>O748*H748</f>
        <v>0</v>
      </c>
      <c r="Q748" s="187">
        <v>0</v>
      </c>
      <c r="R748" s="187">
        <f>Q748*H748</f>
        <v>0</v>
      </c>
      <c r="S748" s="187">
        <v>0</v>
      </c>
      <c r="T748" s="188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189" t="s">
        <v>218</v>
      </c>
      <c r="AT748" s="189" t="s">
        <v>214</v>
      </c>
      <c r="AU748" s="189" t="s">
        <v>218</v>
      </c>
      <c r="AY748" s="21" t="s">
        <v>211</v>
      </c>
      <c r="BE748" s="190">
        <f>IF(N748="základní",J748,0)</f>
        <v>0</v>
      </c>
      <c r="BF748" s="190">
        <f>IF(N748="snížená",J748,0)</f>
        <v>0</v>
      </c>
      <c r="BG748" s="190">
        <f>IF(N748="zákl. přenesená",J748,0)</f>
        <v>0</v>
      </c>
      <c r="BH748" s="190">
        <f>IF(N748="sníž. přenesená",J748,0)</f>
        <v>0</v>
      </c>
      <c r="BI748" s="190">
        <f>IF(N748="nulová",J748,0)</f>
        <v>0</v>
      </c>
      <c r="BJ748" s="21" t="s">
        <v>85</v>
      </c>
      <c r="BK748" s="190">
        <f>ROUND(I748*H748,2)</f>
        <v>0</v>
      </c>
      <c r="BL748" s="21" t="s">
        <v>218</v>
      </c>
      <c r="BM748" s="189" t="s">
        <v>652</v>
      </c>
    </row>
    <row r="749" spans="1:65" s="13" customFormat="1">
      <c r="B749" s="196"/>
      <c r="C749" s="197"/>
      <c r="D749" s="198" t="s">
        <v>222</v>
      </c>
      <c r="E749" s="199" t="s">
        <v>19</v>
      </c>
      <c r="F749" s="200" t="s">
        <v>223</v>
      </c>
      <c r="G749" s="197"/>
      <c r="H749" s="199" t="s">
        <v>19</v>
      </c>
      <c r="I749" s="201"/>
      <c r="J749" s="197"/>
      <c r="K749" s="197"/>
      <c r="L749" s="202"/>
      <c r="M749" s="203"/>
      <c r="N749" s="204"/>
      <c r="O749" s="204"/>
      <c r="P749" s="204"/>
      <c r="Q749" s="204"/>
      <c r="R749" s="204"/>
      <c r="S749" s="204"/>
      <c r="T749" s="205"/>
      <c r="AT749" s="206" t="s">
        <v>222</v>
      </c>
      <c r="AU749" s="206" t="s">
        <v>218</v>
      </c>
      <c r="AV749" s="13" t="s">
        <v>85</v>
      </c>
      <c r="AW749" s="13" t="s">
        <v>36</v>
      </c>
      <c r="AX749" s="13" t="s">
        <v>77</v>
      </c>
      <c r="AY749" s="206" t="s">
        <v>211</v>
      </c>
    </row>
    <row r="750" spans="1:65" s="13" customFormat="1">
      <c r="B750" s="196"/>
      <c r="C750" s="197"/>
      <c r="D750" s="198" t="s">
        <v>222</v>
      </c>
      <c r="E750" s="199" t="s">
        <v>19</v>
      </c>
      <c r="F750" s="200" t="s">
        <v>391</v>
      </c>
      <c r="G750" s="197"/>
      <c r="H750" s="199" t="s">
        <v>19</v>
      </c>
      <c r="I750" s="201"/>
      <c r="J750" s="197"/>
      <c r="K750" s="197"/>
      <c r="L750" s="202"/>
      <c r="M750" s="203"/>
      <c r="N750" s="204"/>
      <c r="O750" s="204"/>
      <c r="P750" s="204"/>
      <c r="Q750" s="204"/>
      <c r="R750" s="204"/>
      <c r="S750" s="204"/>
      <c r="T750" s="205"/>
      <c r="AT750" s="206" t="s">
        <v>222</v>
      </c>
      <c r="AU750" s="206" t="s">
        <v>218</v>
      </c>
      <c r="AV750" s="13" t="s">
        <v>85</v>
      </c>
      <c r="AW750" s="13" t="s">
        <v>36</v>
      </c>
      <c r="AX750" s="13" t="s">
        <v>77</v>
      </c>
      <c r="AY750" s="206" t="s">
        <v>211</v>
      </c>
    </row>
    <row r="751" spans="1:65" s="13" customFormat="1">
      <c r="B751" s="196"/>
      <c r="C751" s="197"/>
      <c r="D751" s="198" t="s">
        <v>222</v>
      </c>
      <c r="E751" s="199" t="s">
        <v>19</v>
      </c>
      <c r="F751" s="200" t="s">
        <v>576</v>
      </c>
      <c r="G751" s="197"/>
      <c r="H751" s="199" t="s">
        <v>19</v>
      </c>
      <c r="I751" s="201"/>
      <c r="J751" s="197"/>
      <c r="K751" s="197"/>
      <c r="L751" s="202"/>
      <c r="M751" s="203"/>
      <c r="N751" s="204"/>
      <c r="O751" s="204"/>
      <c r="P751" s="204"/>
      <c r="Q751" s="204"/>
      <c r="R751" s="204"/>
      <c r="S751" s="204"/>
      <c r="T751" s="205"/>
      <c r="AT751" s="206" t="s">
        <v>222</v>
      </c>
      <c r="AU751" s="206" t="s">
        <v>218</v>
      </c>
      <c r="AV751" s="13" t="s">
        <v>85</v>
      </c>
      <c r="AW751" s="13" t="s">
        <v>36</v>
      </c>
      <c r="AX751" s="13" t="s">
        <v>77</v>
      </c>
      <c r="AY751" s="206" t="s">
        <v>211</v>
      </c>
    </row>
    <row r="752" spans="1:65" s="13" customFormat="1">
      <c r="B752" s="196"/>
      <c r="C752" s="197"/>
      <c r="D752" s="198" t="s">
        <v>222</v>
      </c>
      <c r="E752" s="199" t="s">
        <v>19</v>
      </c>
      <c r="F752" s="200" t="s">
        <v>309</v>
      </c>
      <c r="G752" s="197"/>
      <c r="H752" s="199" t="s">
        <v>19</v>
      </c>
      <c r="I752" s="201"/>
      <c r="J752" s="197"/>
      <c r="K752" s="197"/>
      <c r="L752" s="202"/>
      <c r="M752" s="203"/>
      <c r="N752" s="204"/>
      <c r="O752" s="204"/>
      <c r="P752" s="204"/>
      <c r="Q752" s="204"/>
      <c r="R752" s="204"/>
      <c r="S752" s="204"/>
      <c r="T752" s="205"/>
      <c r="AT752" s="206" t="s">
        <v>222</v>
      </c>
      <c r="AU752" s="206" t="s">
        <v>218</v>
      </c>
      <c r="AV752" s="13" t="s">
        <v>85</v>
      </c>
      <c r="AW752" s="13" t="s">
        <v>36</v>
      </c>
      <c r="AX752" s="13" t="s">
        <v>77</v>
      </c>
      <c r="AY752" s="206" t="s">
        <v>211</v>
      </c>
    </row>
    <row r="753" spans="1:65" s="14" customFormat="1">
      <c r="B753" s="207"/>
      <c r="C753" s="208"/>
      <c r="D753" s="198" t="s">
        <v>222</v>
      </c>
      <c r="E753" s="209" t="s">
        <v>19</v>
      </c>
      <c r="F753" s="210" t="s">
        <v>653</v>
      </c>
      <c r="G753" s="208"/>
      <c r="H753" s="211">
        <v>4.8499999999999996</v>
      </c>
      <c r="I753" s="212"/>
      <c r="J753" s="208"/>
      <c r="K753" s="208"/>
      <c r="L753" s="213"/>
      <c r="M753" s="214"/>
      <c r="N753" s="215"/>
      <c r="O753" s="215"/>
      <c r="P753" s="215"/>
      <c r="Q753" s="215"/>
      <c r="R753" s="215"/>
      <c r="S753" s="215"/>
      <c r="T753" s="216"/>
      <c r="AT753" s="217" t="s">
        <v>222</v>
      </c>
      <c r="AU753" s="217" t="s">
        <v>218</v>
      </c>
      <c r="AV753" s="14" t="s">
        <v>87</v>
      </c>
      <c r="AW753" s="14" t="s">
        <v>36</v>
      </c>
      <c r="AX753" s="14" t="s">
        <v>77</v>
      </c>
      <c r="AY753" s="217" t="s">
        <v>211</v>
      </c>
    </row>
    <row r="754" spans="1:65" s="15" customFormat="1">
      <c r="B754" s="218"/>
      <c r="C754" s="219"/>
      <c r="D754" s="198" t="s">
        <v>222</v>
      </c>
      <c r="E754" s="220" t="s">
        <v>19</v>
      </c>
      <c r="F754" s="221" t="s">
        <v>227</v>
      </c>
      <c r="G754" s="219"/>
      <c r="H754" s="222">
        <v>4.8499999999999996</v>
      </c>
      <c r="I754" s="223"/>
      <c r="J754" s="219"/>
      <c r="K754" s="219"/>
      <c r="L754" s="224"/>
      <c r="M754" s="225"/>
      <c r="N754" s="226"/>
      <c r="O754" s="226"/>
      <c r="P754" s="226"/>
      <c r="Q754" s="226"/>
      <c r="R754" s="226"/>
      <c r="S754" s="226"/>
      <c r="T754" s="227"/>
      <c r="AT754" s="228" t="s">
        <v>222</v>
      </c>
      <c r="AU754" s="228" t="s">
        <v>218</v>
      </c>
      <c r="AV754" s="15" t="s">
        <v>218</v>
      </c>
      <c r="AW754" s="15" t="s">
        <v>36</v>
      </c>
      <c r="AX754" s="15" t="s">
        <v>85</v>
      </c>
      <c r="AY754" s="228" t="s">
        <v>211</v>
      </c>
    </row>
    <row r="755" spans="1:65" s="2" customFormat="1" ht="16.5" customHeight="1">
      <c r="A755" s="38"/>
      <c r="B755" s="39"/>
      <c r="C755" s="178" t="s">
        <v>654</v>
      </c>
      <c r="D755" s="178" t="s">
        <v>214</v>
      </c>
      <c r="E755" s="179" t="s">
        <v>655</v>
      </c>
      <c r="F755" s="180" t="s">
        <v>585</v>
      </c>
      <c r="G755" s="181" t="s">
        <v>397</v>
      </c>
      <c r="H755" s="182">
        <v>4</v>
      </c>
      <c r="I755" s="183"/>
      <c r="J755" s="184">
        <f>ROUND(I755*H755,2)</f>
        <v>0</v>
      </c>
      <c r="K755" s="180" t="s">
        <v>19</v>
      </c>
      <c r="L755" s="43"/>
      <c r="M755" s="185" t="s">
        <v>19</v>
      </c>
      <c r="N755" s="186" t="s">
        <v>48</v>
      </c>
      <c r="O755" s="68"/>
      <c r="P755" s="187">
        <f>O755*H755</f>
        <v>0</v>
      </c>
      <c r="Q755" s="187">
        <v>0</v>
      </c>
      <c r="R755" s="187">
        <f>Q755*H755</f>
        <v>0</v>
      </c>
      <c r="S755" s="187">
        <v>0</v>
      </c>
      <c r="T755" s="188">
        <f>S755*H755</f>
        <v>0</v>
      </c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R755" s="189" t="s">
        <v>218</v>
      </c>
      <c r="AT755" s="189" t="s">
        <v>214</v>
      </c>
      <c r="AU755" s="189" t="s">
        <v>218</v>
      </c>
      <c r="AY755" s="21" t="s">
        <v>211</v>
      </c>
      <c r="BE755" s="190">
        <f>IF(N755="základní",J755,0)</f>
        <v>0</v>
      </c>
      <c r="BF755" s="190">
        <f>IF(N755="snížená",J755,0)</f>
        <v>0</v>
      </c>
      <c r="BG755" s="190">
        <f>IF(N755="zákl. přenesená",J755,0)</f>
        <v>0</v>
      </c>
      <c r="BH755" s="190">
        <f>IF(N755="sníž. přenesená",J755,0)</f>
        <v>0</v>
      </c>
      <c r="BI755" s="190">
        <f>IF(N755="nulová",J755,0)</f>
        <v>0</v>
      </c>
      <c r="BJ755" s="21" t="s">
        <v>85</v>
      </c>
      <c r="BK755" s="190">
        <f>ROUND(I755*H755,2)</f>
        <v>0</v>
      </c>
      <c r="BL755" s="21" t="s">
        <v>218</v>
      </c>
      <c r="BM755" s="189" t="s">
        <v>656</v>
      </c>
    </row>
    <row r="756" spans="1:65" s="13" customFormat="1">
      <c r="B756" s="196"/>
      <c r="C756" s="197"/>
      <c r="D756" s="198" t="s">
        <v>222</v>
      </c>
      <c r="E756" s="199" t="s">
        <v>19</v>
      </c>
      <c r="F756" s="200" t="s">
        <v>223</v>
      </c>
      <c r="G756" s="197"/>
      <c r="H756" s="199" t="s">
        <v>19</v>
      </c>
      <c r="I756" s="201"/>
      <c r="J756" s="197"/>
      <c r="K756" s="197"/>
      <c r="L756" s="202"/>
      <c r="M756" s="203"/>
      <c r="N756" s="204"/>
      <c r="O756" s="204"/>
      <c r="P756" s="204"/>
      <c r="Q756" s="204"/>
      <c r="R756" s="204"/>
      <c r="S756" s="204"/>
      <c r="T756" s="205"/>
      <c r="AT756" s="206" t="s">
        <v>222</v>
      </c>
      <c r="AU756" s="206" t="s">
        <v>218</v>
      </c>
      <c r="AV756" s="13" t="s">
        <v>85</v>
      </c>
      <c r="AW756" s="13" t="s">
        <v>36</v>
      </c>
      <c r="AX756" s="13" t="s">
        <v>77</v>
      </c>
      <c r="AY756" s="206" t="s">
        <v>211</v>
      </c>
    </row>
    <row r="757" spans="1:65" s="13" customFormat="1">
      <c r="B757" s="196"/>
      <c r="C757" s="197"/>
      <c r="D757" s="198" t="s">
        <v>222</v>
      </c>
      <c r="E757" s="199" t="s">
        <v>19</v>
      </c>
      <c r="F757" s="200" t="s">
        <v>391</v>
      </c>
      <c r="G757" s="197"/>
      <c r="H757" s="199" t="s">
        <v>19</v>
      </c>
      <c r="I757" s="201"/>
      <c r="J757" s="197"/>
      <c r="K757" s="197"/>
      <c r="L757" s="202"/>
      <c r="M757" s="203"/>
      <c r="N757" s="204"/>
      <c r="O757" s="204"/>
      <c r="P757" s="204"/>
      <c r="Q757" s="204"/>
      <c r="R757" s="204"/>
      <c r="S757" s="204"/>
      <c r="T757" s="205"/>
      <c r="AT757" s="206" t="s">
        <v>222</v>
      </c>
      <c r="AU757" s="206" t="s">
        <v>218</v>
      </c>
      <c r="AV757" s="13" t="s">
        <v>85</v>
      </c>
      <c r="AW757" s="13" t="s">
        <v>36</v>
      </c>
      <c r="AX757" s="13" t="s">
        <v>77</v>
      </c>
      <c r="AY757" s="206" t="s">
        <v>211</v>
      </c>
    </row>
    <row r="758" spans="1:65" s="13" customFormat="1">
      <c r="B758" s="196"/>
      <c r="C758" s="197"/>
      <c r="D758" s="198" t="s">
        <v>222</v>
      </c>
      <c r="E758" s="199" t="s">
        <v>19</v>
      </c>
      <c r="F758" s="200" t="s">
        <v>576</v>
      </c>
      <c r="G758" s="197"/>
      <c r="H758" s="199" t="s">
        <v>19</v>
      </c>
      <c r="I758" s="201"/>
      <c r="J758" s="197"/>
      <c r="K758" s="197"/>
      <c r="L758" s="202"/>
      <c r="M758" s="203"/>
      <c r="N758" s="204"/>
      <c r="O758" s="204"/>
      <c r="P758" s="204"/>
      <c r="Q758" s="204"/>
      <c r="R758" s="204"/>
      <c r="S758" s="204"/>
      <c r="T758" s="205"/>
      <c r="AT758" s="206" t="s">
        <v>222</v>
      </c>
      <c r="AU758" s="206" t="s">
        <v>218</v>
      </c>
      <c r="AV758" s="13" t="s">
        <v>85</v>
      </c>
      <c r="AW758" s="13" t="s">
        <v>36</v>
      </c>
      <c r="AX758" s="13" t="s">
        <v>77</v>
      </c>
      <c r="AY758" s="206" t="s">
        <v>211</v>
      </c>
    </row>
    <row r="759" spans="1:65" s="13" customFormat="1">
      <c r="B759" s="196"/>
      <c r="C759" s="197"/>
      <c r="D759" s="198" t="s">
        <v>222</v>
      </c>
      <c r="E759" s="199" t="s">
        <v>19</v>
      </c>
      <c r="F759" s="200" t="s">
        <v>309</v>
      </c>
      <c r="G759" s="197"/>
      <c r="H759" s="199" t="s">
        <v>19</v>
      </c>
      <c r="I759" s="201"/>
      <c r="J759" s="197"/>
      <c r="K759" s="197"/>
      <c r="L759" s="202"/>
      <c r="M759" s="203"/>
      <c r="N759" s="204"/>
      <c r="O759" s="204"/>
      <c r="P759" s="204"/>
      <c r="Q759" s="204"/>
      <c r="R759" s="204"/>
      <c r="S759" s="204"/>
      <c r="T759" s="205"/>
      <c r="AT759" s="206" t="s">
        <v>222</v>
      </c>
      <c r="AU759" s="206" t="s">
        <v>218</v>
      </c>
      <c r="AV759" s="13" t="s">
        <v>85</v>
      </c>
      <c r="AW759" s="13" t="s">
        <v>36</v>
      </c>
      <c r="AX759" s="13" t="s">
        <v>77</v>
      </c>
      <c r="AY759" s="206" t="s">
        <v>211</v>
      </c>
    </row>
    <row r="760" spans="1:65" s="14" customFormat="1">
      <c r="B760" s="207"/>
      <c r="C760" s="208"/>
      <c r="D760" s="198" t="s">
        <v>222</v>
      </c>
      <c r="E760" s="209" t="s">
        <v>19</v>
      </c>
      <c r="F760" s="210" t="s">
        <v>657</v>
      </c>
      <c r="G760" s="208"/>
      <c r="H760" s="211">
        <v>4</v>
      </c>
      <c r="I760" s="212"/>
      <c r="J760" s="208"/>
      <c r="K760" s="208"/>
      <c r="L760" s="213"/>
      <c r="M760" s="214"/>
      <c r="N760" s="215"/>
      <c r="O760" s="215"/>
      <c r="P760" s="215"/>
      <c r="Q760" s="215"/>
      <c r="R760" s="215"/>
      <c r="S760" s="215"/>
      <c r="T760" s="216"/>
      <c r="AT760" s="217" t="s">
        <v>222</v>
      </c>
      <c r="AU760" s="217" t="s">
        <v>218</v>
      </c>
      <c r="AV760" s="14" t="s">
        <v>87</v>
      </c>
      <c r="AW760" s="14" t="s">
        <v>36</v>
      </c>
      <c r="AX760" s="14" t="s">
        <v>77</v>
      </c>
      <c r="AY760" s="217" t="s">
        <v>211</v>
      </c>
    </row>
    <row r="761" spans="1:65" s="15" customFormat="1">
      <c r="B761" s="218"/>
      <c r="C761" s="219"/>
      <c r="D761" s="198" t="s">
        <v>222</v>
      </c>
      <c r="E761" s="220" t="s">
        <v>19</v>
      </c>
      <c r="F761" s="221" t="s">
        <v>227</v>
      </c>
      <c r="G761" s="219"/>
      <c r="H761" s="222">
        <v>4</v>
      </c>
      <c r="I761" s="223"/>
      <c r="J761" s="219"/>
      <c r="K761" s="219"/>
      <c r="L761" s="224"/>
      <c r="M761" s="225"/>
      <c r="N761" s="226"/>
      <c r="O761" s="226"/>
      <c r="P761" s="226"/>
      <c r="Q761" s="226"/>
      <c r="R761" s="226"/>
      <c r="S761" s="226"/>
      <c r="T761" s="227"/>
      <c r="AT761" s="228" t="s">
        <v>222</v>
      </c>
      <c r="AU761" s="228" t="s">
        <v>218</v>
      </c>
      <c r="AV761" s="15" t="s">
        <v>218</v>
      </c>
      <c r="AW761" s="15" t="s">
        <v>36</v>
      </c>
      <c r="AX761" s="15" t="s">
        <v>85</v>
      </c>
      <c r="AY761" s="228" t="s">
        <v>211</v>
      </c>
    </row>
    <row r="762" spans="1:65" s="2" customFormat="1" ht="33" customHeight="1">
      <c r="A762" s="38"/>
      <c r="B762" s="39"/>
      <c r="C762" s="178" t="s">
        <v>658</v>
      </c>
      <c r="D762" s="178" t="s">
        <v>214</v>
      </c>
      <c r="E762" s="179" t="s">
        <v>659</v>
      </c>
      <c r="F762" s="180" t="s">
        <v>590</v>
      </c>
      <c r="G762" s="181" t="s">
        <v>397</v>
      </c>
      <c r="H762" s="182">
        <v>24</v>
      </c>
      <c r="I762" s="183"/>
      <c r="J762" s="184">
        <f>ROUND(I762*H762,2)</f>
        <v>0</v>
      </c>
      <c r="K762" s="180" t="s">
        <v>19</v>
      </c>
      <c r="L762" s="43"/>
      <c r="M762" s="185" t="s">
        <v>19</v>
      </c>
      <c r="N762" s="186" t="s">
        <v>48</v>
      </c>
      <c r="O762" s="68"/>
      <c r="P762" s="187">
        <f>O762*H762</f>
        <v>0</v>
      </c>
      <c r="Q762" s="187">
        <v>0</v>
      </c>
      <c r="R762" s="187">
        <f>Q762*H762</f>
        <v>0</v>
      </c>
      <c r="S762" s="187">
        <v>0</v>
      </c>
      <c r="T762" s="188">
        <f>S762*H762</f>
        <v>0</v>
      </c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R762" s="189" t="s">
        <v>218</v>
      </c>
      <c r="AT762" s="189" t="s">
        <v>214</v>
      </c>
      <c r="AU762" s="189" t="s">
        <v>218</v>
      </c>
      <c r="AY762" s="21" t="s">
        <v>211</v>
      </c>
      <c r="BE762" s="190">
        <f>IF(N762="základní",J762,0)</f>
        <v>0</v>
      </c>
      <c r="BF762" s="190">
        <f>IF(N762="snížená",J762,0)</f>
        <v>0</v>
      </c>
      <c r="BG762" s="190">
        <f>IF(N762="zákl. přenesená",J762,0)</f>
        <v>0</v>
      </c>
      <c r="BH762" s="190">
        <f>IF(N762="sníž. přenesená",J762,0)</f>
        <v>0</v>
      </c>
      <c r="BI762" s="190">
        <f>IF(N762="nulová",J762,0)</f>
        <v>0</v>
      </c>
      <c r="BJ762" s="21" t="s">
        <v>85</v>
      </c>
      <c r="BK762" s="190">
        <f>ROUND(I762*H762,2)</f>
        <v>0</v>
      </c>
      <c r="BL762" s="21" t="s">
        <v>218</v>
      </c>
      <c r="BM762" s="189" t="s">
        <v>660</v>
      </c>
    </row>
    <row r="763" spans="1:65" s="13" customFormat="1">
      <c r="B763" s="196"/>
      <c r="C763" s="197"/>
      <c r="D763" s="198" t="s">
        <v>222</v>
      </c>
      <c r="E763" s="199" t="s">
        <v>19</v>
      </c>
      <c r="F763" s="200" t="s">
        <v>223</v>
      </c>
      <c r="G763" s="197"/>
      <c r="H763" s="199" t="s">
        <v>19</v>
      </c>
      <c r="I763" s="201"/>
      <c r="J763" s="197"/>
      <c r="K763" s="197"/>
      <c r="L763" s="202"/>
      <c r="M763" s="203"/>
      <c r="N763" s="204"/>
      <c r="O763" s="204"/>
      <c r="P763" s="204"/>
      <c r="Q763" s="204"/>
      <c r="R763" s="204"/>
      <c r="S763" s="204"/>
      <c r="T763" s="205"/>
      <c r="AT763" s="206" t="s">
        <v>222</v>
      </c>
      <c r="AU763" s="206" t="s">
        <v>218</v>
      </c>
      <c r="AV763" s="13" t="s">
        <v>85</v>
      </c>
      <c r="AW763" s="13" t="s">
        <v>36</v>
      </c>
      <c r="AX763" s="13" t="s">
        <v>77</v>
      </c>
      <c r="AY763" s="206" t="s">
        <v>211</v>
      </c>
    </row>
    <row r="764" spans="1:65" s="13" customFormat="1">
      <c r="B764" s="196"/>
      <c r="C764" s="197"/>
      <c r="D764" s="198" t="s">
        <v>222</v>
      </c>
      <c r="E764" s="199" t="s">
        <v>19</v>
      </c>
      <c r="F764" s="200" t="s">
        <v>391</v>
      </c>
      <c r="G764" s="197"/>
      <c r="H764" s="199" t="s">
        <v>19</v>
      </c>
      <c r="I764" s="201"/>
      <c r="J764" s="197"/>
      <c r="K764" s="197"/>
      <c r="L764" s="202"/>
      <c r="M764" s="203"/>
      <c r="N764" s="204"/>
      <c r="O764" s="204"/>
      <c r="P764" s="204"/>
      <c r="Q764" s="204"/>
      <c r="R764" s="204"/>
      <c r="S764" s="204"/>
      <c r="T764" s="205"/>
      <c r="AT764" s="206" t="s">
        <v>222</v>
      </c>
      <c r="AU764" s="206" t="s">
        <v>218</v>
      </c>
      <c r="AV764" s="13" t="s">
        <v>85</v>
      </c>
      <c r="AW764" s="13" t="s">
        <v>36</v>
      </c>
      <c r="AX764" s="13" t="s">
        <v>77</v>
      </c>
      <c r="AY764" s="206" t="s">
        <v>211</v>
      </c>
    </row>
    <row r="765" spans="1:65" s="13" customFormat="1">
      <c r="B765" s="196"/>
      <c r="C765" s="197"/>
      <c r="D765" s="198" t="s">
        <v>222</v>
      </c>
      <c r="E765" s="199" t="s">
        <v>19</v>
      </c>
      <c r="F765" s="200" t="s">
        <v>576</v>
      </c>
      <c r="G765" s="197"/>
      <c r="H765" s="199" t="s">
        <v>19</v>
      </c>
      <c r="I765" s="201"/>
      <c r="J765" s="197"/>
      <c r="K765" s="197"/>
      <c r="L765" s="202"/>
      <c r="M765" s="203"/>
      <c r="N765" s="204"/>
      <c r="O765" s="204"/>
      <c r="P765" s="204"/>
      <c r="Q765" s="204"/>
      <c r="R765" s="204"/>
      <c r="S765" s="204"/>
      <c r="T765" s="205"/>
      <c r="AT765" s="206" t="s">
        <v>222</v>
      </c>
      <c r="AU765" s="206" t="s">
        <v>218</v>
      </c>
      <c r="AV765" s="13" t="s">
        <v>85</v>
      </c>
      <c r="AW765" s="13" t="s">
        <v>36</v>
      </c>
      <c r="AX765" s="13" t="s">
        <v>77</v>
      </c>
      <c r="AY765" s="206" t="s">
        <v>211</v>
      </c>
    </row>
    <row r="766" spans="1:65" s="13" customFormat="1">
      <c r="B766" s="196"/>
      <c r="C766" s="197"/>
      <c r="D766" s="198" t="s">
        <v>222</v>
      </c>
      <c r="E766" s="199" t="s">
        <v>19</v>
      </c>
      <c r="F766" s="200" t="s">
        <v>309</v>
      </c>
      <c r="G766" s="197"/>
      <c r="H766" s="199" t="s">
        <v>19</v>
      </c>
      <c r="I766" s="201"/>
      <c r="J766" s="197"/>
      <c r="K766" s="197"/>
      <c r="L766" s="202"/>
      <c r="M766" s="203"/>
      <c r="N766" s="204"/>
      <c r="O766" s="204"/>
      <c r="P766" s="204"/>
      <c r="Q766" s="204"/>
      <c r="R766" s="204"/>
      <c r="S766" s="204"/>
      <c r="T766" s="205"/>
      <c r="AT766" s="206" t="s">
        <v>222</v>
      </c>
      <c r="AU766" s="206" t="s">
        <v>218</v>
      </c>
      <c r="AV766" s="13" t="s">
        <v>85</v>
      </c>
      <c r="AW766" s="13" t="s">
        <v>36</v>
      </c>
      <c r="AX766" s="13" t="s">
        <v>77</v>
      </c>
      <c r="AY766" s="206" t="s">
        <v>211</v>
      </c>
    </row>
    <row r="767" spans="1:65" s="14" customFormat="1">
      <c r="B767" s="207"/>
      <c r="C767" s="208"/>
      <c r="D767" s="198" t="s">
        <v>222</v>
      </c>
      <c r="E767" s="209" t="s">
        <v>19</v>
      </c>
      <c r="F767" s="210" t="s">
        <v>661</v>
      </c>
      <c r="G767" s="208"/>
      <c r="H767" s="211">
        <v>24</v>
      </c>
      <c r="I767" s="212"/>
      <c r="J767" s="208"/>
      <c r="K767" s="208"/>
      <c r="L767" s="213"/>
      <c r="M767" s="214"/>
      <c r="N767" s="215"/>
      <c r="O767" s="215"/>
      <c r="P767" s="215"/>
      <c r="Q767" s="215"/>
      <c r="R767" s="215"/>
      <c r="S767" s="215"/>
      <c r="T767" s="216"/>
      <c r="AT767" s="217" t="s">
        <v>222</v>
      </c>
      <c r="AU767" s="217" t="s">
        <v>218</v>
      </c>
      <c r="AV767" s="14" t="s">
        <v>87</v>
      </c>
      <c r="AW767" s="14" t="s">
        <v>36</v>
      </c>
      <c r="AX767" s="14" t="s">
        <v>77</v>
      </c>
      <c r="AY767" s="217" t="s">
        <v>211</v>
      </c>
    </row>
    <row r="768" spans="1:65" s="15" customFormat="1">
      <c r="B768" s="218"/>
      <c r="C768" s="219"/>
      <c r="D768" s="198" t="s">
        <v>222</v>
      </c>
      <c r="E768" s="220" t="s">
        <v>19</v>
      </c>
      <c r="F768" s="221" t="s">
        <v>227</v>
      </c>
      <c r="G768" s="219"/>
      <c r="H768" s="222">
        <v>24</v>
      </c>
      <c r="I768" s="223"/>
      <c r="J768" s="219"/>
      <c r="K768" s="219"/>
      <c r="L768" s="224"/>
      <c r="M768" s="225"/>
      <c r="N768" s="226"/>
      <c r="O768" s="226"/>
      <c r="P768" s="226"/>
      <c r="Q768" s="226"/>
      <c r="R768" s="226"/>
      <c r="S768" s="226"/>
      <c r="T768" s="227"/>
      <c r="AT768" s="228" t="s">
        <v>222</v>
      </c>
      <c r="AU768" s="228" t="s">
        <v>218</v>
      </c>
      <c r="AV768" s="15" t="s">
        <v>218</v>
      </c>
      <c r="AW768" s="15" t="s">
        <v>36</v>
      </c>
      <c r="AX768" s="15" t="s">
        <v>85</v>
      </c>
      <c r="AY768" s="228" t="s">
        <v>211</v>
      </c>
    </row>
    <row r="769" spans="1:65" s="2" customFormat="1" ht="24.2" customHeight="1">
      <c r="A769" s="38"/>
      <c r="B769" s="39"/>
      <c r="C769" s="178" t="s">
        <v>662</v>
      </c>
      <c r="D769" s="178" t="s">
        <v>214</v>
      </c>
      <c r="E769" s="179" t="s">
        <v>663</v>
      </c>
      <c r="F769" s="180" t="s">
        <v>600</v>
      </c>
      <c r="G769" s="181" t="s">
        <v>397</v>
      </c>
      <c r="H769" s="182">
        <v>1</v>
      </c>
      <c r="I769" s="183"/>
      <c r="J769" s="184">
        <f>ROUND(I769*H769,2)</f>
        <v>0</v>
      </c>
      <c r="K769" s="180" t="s">
        <v>19</v>
      </c>
      <c r="L769" s="43"/>
      <c r="M769" s="185" t="s">
        <v>19</v>
      </c>
      <c r="N769" s="186" t="s">
        <v>48</v>
      </c>
      <c r="O769" s="68"/>
      <c r="P769" s="187">
        <f>O769*H769</f>
        <v>0</v>
      </c>
      <c r="Q769" s="187">
        <v>0</v>
      </c>
      <c r="R769" s="187">
        <f>Q769*H769</f>
        <v>0</v>
      </c>
      <c r="S769" s="187">
        <v>0</v>
      </c>
      <c r="T769" s="188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189" t="s">
        <v>218</v>
      </c>
      <c r="AT769" s="189" t="s">
        <v>214</v>
      </c>
      <c r="AU769" s="189" t="s">
        <v>218</v>
      </c>
      <c r="AY769" s="21" t="s">
        <v>211</v>
      </c>
      <c r="BE769" s="190">
        <f>IF(N769="základní",J769,0)</f>
        <v>0</v>
      </c>
      <c r="BF769" s="190">
        <f>IF(N769="snížená",J769,0)</f>
        <v>0</v>
      </c>
      <c r="BG769" s="190">
        <f>IF(N769="zákl. přenesená",J769,0)</f>
        <v>0</v>
      </c>
      <c r="BH769" s="190">
        <f>IF(N769="sníž. přenesená",J769,0)</f>
        <v>0</v>
      </c>
      <c r="BI769" s="190">
        <f>IF(N769="nulová",J769,0)</f>
        <v>0</v>
      </c>
      <c r="BJ769" s="21" t="s">
        <v>85</v>
      </c>
      <c r="BK769" s="190">
        <f>ROUND(I769*H769,2)</f>
        <v>0</v>
      </c>
      <c r="BL769" s="21" t="s">
        <v>218</v>
      </c>
      <c r="BM769" s="189" t="s">
        <v>664</v>
      </c>
    </row>
    <row r="770" spans="1:65" s="13" customFormat="1">
      <c r="B770" s="196"/>
      <c r="C770" s="197"/>
      <c r="D770" s="198" t="s">
        <v>222</v>
      </c>
      <c r="E770" s="199" t="s">
        <v>19</v>
      </c>
      <c r="F770" s="200" t="s">
        <v>223</v>
      </c>
      <c r="G770" s="197"/>
      <c r="H770" s="199" t="s">
        <v>19</v>
      </c>
      <c r="I770" s="201"/>
      <c r="J770" s="197"/>
      <c r="K770" s="197"/>
      <c r="L770" s="202"/>
      <c r="M770" s="203"/>
      <c r="N770" s="204"/>
      <c r="O770" s="204"/>
      <c r="P770" s="204"/>
      <c r="Q770" s="204"/>
      <c r="R770" s="204"/>
      <c r="S770" s="204"/>
      <c r="T770" s="205"/>
      <c r="AT770" s="206" t="s">
        <v>222</v>
      </c>
      <c r="AU770" s="206" t="s">
        <v>218</v>
      </c>
      <c r="AV770" s="13" t="s">
        <v>85</v>
      </c>
      <c r="AW770" s="13" t="s">
        <v>36</v>
      </c>
      <c r="AX770" s="13" t="s">
        <v>77</v>
      </c>
      <c r="AY770" s="206" t="s">
        <v>211</v>
      </c>
    </row>
    <row r="771" spans="1:65" s="13" customFormat="1">
      <c r="B771" s="196"/>
      <c r="C771" s="197"/>
      <c r="D771" s="198" t="s">
        <v>222</v>
      </c>
      <c r="E771" s="199" t="s">
        <v>19</v>
      </c>
      <c r="F771" s="200" t="s">
        <v>391</v>
      </c>
      <c r="G771" s="197"/>
      <c r="H771" s="199" t="s">
        <v>19</v>
      </c>
      <c r="I771" s="201"/>
      <c r="J771" s="197"/>
      <c r="K771" s="197"/>
      <c r="L771" s="202"/>
      <c r="M771" s="203"/>
      <c r="N771" s="204"/>
      <c r="O771" s="204"/>
      <c r="P771" s="204"/>
      <c r="Q771" s="204"/>
      <c r="R771" s="204"/>
      <c r="S771" s="204"/>
      <c r="T771" s="205"/>
      <c r="AT771" s="206" t="s">
        <v>222</v>
      </c>
      <c r="AU771" s="206" t="s">
        <v>218</v>
      </c>
      <c r="AV771" s="13" t="s">
        <v>85</v>
      </c>
      <c r="AW771" s="13" t="s">
        <v>36</v>
      </c>
      <c r="AX771" s="13" t="s">
        <v>77</v>
      </c>
      <c r="AY771" s="206" t="s">
        <v>211</v>
      </c>
    </row>
    <row r="772" spans="1:65" s="13" customFormat="1">
      <c r="B772" s="196"/>
      <c r="C772" s="197"/>
      <c r="D772" s="198" t="s">
        <v>222</v>
      </c>
      <c r="E772" s="199" t="s">
        <v>19</v>
      </c>
      <c r="F772" s="200" t="s">
        <v>576</v>
      </c>
      <c r="G772" s="197"/>
      <c r="H772" s="199" t="s">
        <v>19</v>
      </c>
      <c r="I772" s="201"/>
      <c r="J772" s="197"/>
      <c r="K772" s="197"/>
      <c r="L772" s="202"/>
      <c r="M772" s="203"/>
      <c r="N772" s="204"/>
      <c r="O772" s="204"/>
      <c r="P772" s="204"/>
      <c r="Q772" s="204"/>
      <c r="R772" s="204"/>
      <c r="S772" s="204"/>
      <c r="T772" s="205"/>
      <c r="AT772" s="206" t="s">
        <v>222</v>
      </c>
      <c r="AU772" s="206" t="s">
        <v>218</v>
      </c>
      <c r="AV772" s="13" t="s">
        <v>85</v>
      </c>
      <c r="AW772" s="13" t="s">
        <v>36</v>
      </c>
      <c r="AX772" s="13" t="s">
        <v>77</v>
      </c>
      <c r="AY772" s="206" t="s">
        <v>211</v>
      </c>
    </row>
    <row r="773" spans="1:65" s="13" customFormat="1">
      <c r="B773" s="196"/>
      <c r="C773" s="197"/>
      <c r="D773" s="198" t="s">
        <v>222</v>
      </c>
      <c r="E773" s="199" t="s">
        <v>19</v>
      </c>
      <c r="F773" s="200" t="s">
        <v>309</v>
      </c>
      <c r="G773" s="197"/>
      <c r="H773" s="199" t="s">
        <v>19</v>
      </c>
      <c r="I773" s="201"/>
      <c r="J773" s="197"/>
      <c r="K773" s="197"/>
      <c r="L773" s="202"/>
      <c r="M773" s="203"/>
      <c r="N773" s="204"/>
      <c r="O773" s="204"/>
      <c r="P773" s="204"/>
      <c r="Q773" s="204"/>
      <c r="R773" s="204"/>
      <c r="S773" s="204"/>
      <c r="T773" s="205"/>
      <c r="AT773" s="206" t="s">
        <v>222</v>
      </c>
      <c r="AU773" s="206" t="s">
        <v>218</v>
      </c>
      <c r="AV773" s="13" t="s">
        <v>85</v>
      </c>
      <c r="AW773" s="13" t="s">
        <v>36</v>
      </c>
      <c r="AX773" s="13" t="s">
        <v>77</v>
      </c>
      <c r="AY773" s="206" t="s">
        <v>211</v>
      </c>
    </row>
    <row r="774" spans="1:65" s="14" customFormat="1">
      <c r="B774" s="207"/>
      <c r="C774" s="208"/>
      <c r="D774" s="198" t="s">
        <v>222</v>
      </c>
      <c r="E774" s="209" t="s">
        <v>19</v>
      </c>
      <c r="F774" s="210" t="s">
        <v>665</v>
      </c>
      <c r="G774" s="208"/>
      <c r="H774" s="211">
        <v>1</v>
      </c>
      <c r="I774" s="212"/>
      <c r="J774" s="208"/>
      <c r="K774" s="208"/>
      <c r="L774" s="213"/>
      <c r="M774" s="214"/>
      <c r="N774" s="215"/>
      <c r="O774" s="215"/>
      <c r="P774" s="215"/>
      <c r="Q774" s="215"/>
      <c r="R774" s="215"/>
      <c r="S774" s="215"/>
      <c r="T774" s="216"/>
      <c r="AT774" s="217" t="s">
        <v>222</v>
      </c>
      <c r="AU774" s="217" t="s">
        <v>218</v>
      </c>
      <c r="AV774" s="14" t="s">
        <v>87</v>
      </c>
      <c r="AW774" s="14" t="s">
        <v>36</v>
      </c>
      <c r="AX774" s="14" t="s">
        <v>77</v>
      </c>
      <c r="AY774" s="217" t="s">
        <v>211</v>
      </c>
    </row>
    <row r="775" spans="1:65" s="15" customFormat="1">
      <c r="B775" s="218"/>
      <c r="C775" s="219"/>
      <c r="D775" s="198" t="s">
        <v>222</v>
      </c>
      <c r="E775" s="220" t="s">
        <v>19</v>
      </c>
      <c r="F775" s="221" t="s">
        <v>227</v>
      </c>
      <c r="G775" s="219"/>
      <c r="H775" s="222">
        <v>1</v>
      </c>
      <c r="I775" s="223"/>
      <c r="J775" s="219"/>
      <c r="K775" s="219"/>
      <c r="L775" s="224"/>
      <c r="M775" s="225"/>
      <c r="N775" s="226"/>
      <c r="O775" s="226"/>
      <c r="P775" s="226"/>
      <c r="Q775" s="226"/>
      <c r="R775" s="226"/>
      <c r="S775" s="226"/>
      <c r="T775" s="227"/>
      <c r="AT775" s="228" t="s">
        <v>222</v>
      </c>
      <c r="AU775" s="228" t="s">
        <v>218</v>
      </c>
      <c r="AV775" s="15" t="s">
        <v>218</v>
      </c>
      <c r="AW775" s="15" t="s">
        <v>36</v>
      </c>
      <c r="AX775" s="15" t="s">
        <v>85</v>
      </c>
      <c r="AY775" s="228" t="s">
        <v>211</v>
      </c>
    </row>
    <row r="776" spans="1:65" s="2" customFormat="1" ht="16.5" customHeight="1">
      <c r="A776" s="38"/>
      <c r="B776" s="39"/>
      <c r="C776" s="178" t="s">
        <v>666</v>
      </c>
      <c r="D776" s="178" t="s">
        <v>214</v>
      </c>
      <c r="E776" s="179" t="s">
        <v>667</v>
      </c>
      <c r="F776" s="180" t="s">
        <v>604</v>
      </c>
      <c r="G776" s="181" t="s">
        <v>397</v>
      </c>
      <c r="H776" s="182">
        <v>1</v>
      </c>
      <c r="I776" s="183"/>
      <c r="J776" s="184">
        <f>ROUND(I776*H776,2)</f>
        <v>0</v>
      </c>
      <c r="K776" s="180" t="s">
        <v>19</v>
      </c>
      <c r="L776" s="43"/>
      <c r="M776" s="185" t="s">
        <v>19</v>
      </c>
      <c r="N776" s="186" t="s">
        <v>48</v>
      </c>
      <c r="O776" s="68"/>
      <c r="P776" s="187">
        <f>O776*H776</f>
        <v>0</v>
      </c>
      <c r="Q776" s="187">
        <v>0</v>
      </c>
      <c r="R776" s="187">
        <f>Q776*H776</f>
        <v>0</v>
      </c>
      <c r="S776" s="187">
        <v>0</v>
      </c>
      <c r="T776" s="188">
        <f>S776*H776</f>
        <v>0</v>
      </c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R776" s="189" t="s">
        <v>218</v>
      </c>
      <c r="AT776" s="189" t="s">
        <v>214</v>
      </c>
      <c r="AU776" s="189" t="s">
        <v>218</v>
      </c>
      <c r="AY776" s="21" t="s">
        <v>211</v>
      </c>
      <c r="BE776" s="190">
        <f>IF(N776="základní",J776,0)</f>
        <v>0</v>
      </c>
      <c r="BF776" s="190">
        <f>IF(N776="snížená",J776,0)</f>
        <v>0</v>
      </c>
      <c r="BG776" s="190">
        <f>IF(N776="zákl. přenesená",J776,0)</f>
        <v>0</v>
      </c>
      <c r="BH776" s="190">
        <f>IF(N776="sníž. přenesená",J776,0)</f>
        <v>0</v>
      </c>
      <c r="BI776" s="190">
        <f>IF(N776="nulová",J776,0)</f>
        <v>0</v>
      </c>
      <c r="BJ776" s="21" t="s">
        <v>85</v>
      </c>
      <c r="BK776" s="190">
        <f>ROUND(I776*H776,2)</f>
        <v>0</v>
      </c>
      <c r="BL776" s="21" t="s">
        <v>218</v>
      </c>
      <c r="BM776" s="189" t="s">
        <v>668</v>
      </c>
    </row>
    <row r="777" spans="1:65" s="13" customFormat="1">
      <c r="B777" s="196"/>
      <c r="C777" s="197"/>
      <c r="D777" s="198" t="s">
        <v>222</v>
      </c>
      <c r="E777" s="199" t="s">
        <v>19</v>
      </c>
      <c r="F777" s="200" t="s">
        <v>223</v>
      </c>
      <c r="G777" s="197"/>
      <c r="H777" s="199" t="s">
        <v>19</v>
      </c>
      <c r="I777" s="201"/>
      <c r="J777" s="197"/>
      <c r="K777" s="197"/>
      <c r="L777" s="202"/>
      <c r="M777" s="203"/>
      <c r="N777" s="204"/>
      <c r="O777" s="204"/>
      <c r="P777" s="204"/>
      <c r="Q777" s="204"/>
      <c r="R777" s="204"/>
      <c r="S777" s="204"/>
      <c r="T777" s="205"/>
      <c r="AT777" s="206" t="s">
        <v>222</v>
      </c>
      <c r="AU777" s="206" t="s">
        <v>218</v>
      </c>
      <c r="AV777" s="13" t="s">
        <v>85</v>
      </c>
      <c r="AW777" s="13" t="s">
        <v>36</v>
      </c>
      <c r="AX777" s="13" t="s">
        <v>77</v>
      </c>
      <c r="AY777" s="206" t="s">
        <v>211</v>
      </c>
    </row>
    <row r="778" spans="1:65" s="13" customFormat="1">
      <c r="B778" s="196"/>
      <c r="C778" s="197"/>
      <c r="D778" s="198" t="s">
        <v>222</v>
      </c>
      <c r="E778" s="199" t="s">
        <v>19</v>
      </c>
      <c r="F778" s="200" t="s">
        <v>391</v>
      </c>
      <c r="G778" s="197"/>
      <c r="H778" s="199" t="s">
        <v>19</v>
      </c>
      <c r="I778" s="201"/>
      <c r="J778" s="197"/>
      <c r="K778" s="197"/>
      <c r="L778" s="202"/>
      <c r="M778" s="203"/>
      <c r="N778" s="204"/>
      <c r="O778" s="204"/>
      <c r="P778" s="204"/>
      <c r="Q778" s="204"/>
      <c r="R778" s="204"/>
      <c r="S778" s="204"/>
      <c r="T778" s="205"/>
      <c r="AT778" s="206" t="s">
        <v>222</v>
      </c>
      <c r="AU778" s="206" t="s">
        <v>218</v>
      </c>
      <c r="AV778" s="13" t="s">
        <v>85</v>
      </c>
      <c r="AW778" s="13" t="s">
        <v>36</v>
      </c>
      <c r="AX778" s="13" t="s">
        <v>77</v>
      </c>
      <c r="AY778" s="206" t="s">
        <v>211</v>
      </c>
    </row>
    <row r="779" spans="1:65" s="13" customFormat="1">
      <c r="B779" s="196"/>
      <c r="C779" s="197"/>
      <c r="D779" s="198" t="s">
        <v>222</v>
      </c>
      <c r="E779" s="199" t="s">
        <v>19</v>
      </c>
      <c r="F779" s="200" t="s">
        <v>576</v>
      </c>
      <c r="G779" s="197"/>
      <c r="H779" s="199" t="s">
        <v>19</v>
      </c>
      <c r="I779" s="201"/>
      <c r="J779" s="197"/>
      <c r="K779" s="197"/>
      <c r="L779" s="202"/>
      <c r="M779" s="203"/>
      <c r="N779" s="204"/>
      <c r="O779" s="204"/>
      <c r="P779" s="204"/>
      <c r="Q779" s="204"/>
      <c r="R779" s="204"/>
      <c r="S779" s="204"/>
      <c r="T779" s="205"/>
      <c r="AT779" s="206" t="s">
        <v>222</v>
      </c>
      <c r="AU779" s="206" t="s">
        <v>218</v>
      </c>
      <c r="AV779" s="13" t="s">
        <v>85</v>
      </c>
      <c r="AW779" s="13" t="s">
        <v>36</v>
      </c>
      <c r="AX779" s="13" t="s">
        <v>77</v>
      </c>
      <c r="AY779" s="206" t="s">
        <v>211</v>
      </c>
    </row>
    <row r="780" spans="1:65" s="13" customFormat="1">
      <c r="B780" s="196"/>
      <c r="C780" s="197"/>
      <c r="D780" s="198" t="s">
        <v>222</v>
      </c>
      <c r="E780" s="199" t="s">
        <v>19</v>
      </c>
      <c r="F780" s="200" t="s">
        <v>309</v>
      </c>
      <c r="G780" s="197"/>
      <c r="H780" s="199" t="s">
        <v>19</v>
      </c>
      <c r="I780" s="201"/>
      <c r="J780" s="197"/>
      <c r="K780" s="197"/>
      <c r="L780" s="202"/>
      <c r="M780" s="203"/>
      <c r="N780" s="204"/>
      <c r="O780" s="204"/>
      <c r="P780" s="204"/>
      <c r="Q780" s="204"/>
      <c r="R780" s="204"/>
      <c r="S780" s="204"/>
      <c r="T780" s="205"/>
      <c r="AT780" s="206" t="s">
        <v>222</v>
      </c>
      <c r="AU780" s="206" t="s">
        <v>218</v>
      </c>
      <c r="AV780" s="13" t="s">
        <v>85</v>
      </c>
      <c r="AW780" s="13" t="s">
        <v>36</v>
      </c>
      <c r="AX780" s="13" t="s">
        <v>77</v>
      </c>
      <c r="AY780" s="206" t="s">
        <v>211</v>
      </c>
    </row>
    <row r="781" spans="1:65" s="14" customFormat="1">
      <c r="B781" s="207"/>
      <c r="C781" s="208"/>
      <c r="D781" s="198" t="s">
        <v>222</v>
      </c>
      <c r="E781" s="209" t="s">
        <v>19</v>
      </c>
      <c r="F781" s="210" t="s">
        <v>665</v>
      </c>
      <c r="G781" s="208"/>
      <c r="H781" s="211">
        <v>1</v>
      </c>
      <c r="I781" s="212"/>
      <c r="J781" s="208"/>
      <c r="K781" s="208"/>
      <c r="L781" s="213"/>
      <c r="M781" s="214"/>
      <c r="N781" s="215"/>
      <c r="O781" s="215"/>
      <c r="P781" s="215"/>
      <c r="Q781" s="215"/>
      <c r="R781" s="215"/>
      <c r="S781" s="215"/>
      <c r="T781" s="216"/>
      <c r="AT781" s="217" t="s">
        <v>222</v>
      </c>
      <c r="AU781" s="217" t="s">
        <v>218</v>
      </c>
      <c r="AV781" s="14" t="s">
        <v>87</v>
      </c>
      <c r="AW781" s="14" t="s">
        <v>36</v>
      </c>
      <c r="AX781" s="14" t="s">
        <v>77</v>
      </c>
      <c r="AY781" s="217" t="s">
        <v>211</v>
      </c>
    </row>
    <row r="782" spans="1:65" s="15" customFormat="1">
      <c r="B782" s="218"/>
      <c r="C782" s="219"/>
      <c r="D782" s="198" t="s">
        <v>222</v>
      </c>
      <c r="E782" s="220" t="s">
        <v>19</v>
      </c>
      <c r="F782" s="221" t="s">
        <v>227</v>
      </c>
      <c r="G782" s="219"/>
      <c r="H782" s="222">
        <v>1</v>
      </c>
      <c r="I782" s="223"/>
      <c r="J782" s="219"/>
      <c r="K782" s="219"/>
      <c r="L782" s="224"/>
      <c r="M782" s="225"/>
      <c r="N782" s="226"/>
      <c r="O782" s="226"/>
      <c r="P782" s="226"/>
      <c r="Q782" s="226"/>
      <c r="R782" s="226"/>
      <c r="S782" s="226"/>
      <c r="T782" s="227"/>
      <c r="AT782" s="228" t="s">
        <v>222</v>
      </c>
      <c r="AU782" s="228" t="s">
        <v>218</v>
      </c>
      <c r="AV782" s="15" t="s">
        <v>218</v>
      </c>
      <c r="AW782" s="15" t="s">
        <v>36</v>
      </c>
      <c r="AX782" s="15" t="s">
        <v>85</v>
      </c>
      <c r="AY782" s="228" t="s">
        <v>211</v>
      </c>
    </row>
    <row r="783" spans="1:65" s="2" customFormat="1" ht="24.2" customHeight="1">
      <c r="A783" s="38"/>
      <c r="B783" s="39"/>
      <c r="C783" s="178" t="s">
        <v>669</v>
      </c>
      <c r="D783" s="178" t="s">
        <v>214</v>
      </c>
      <c r="E783" s="179" t="s">
        <v>670</v>
      </c>
      <c r="F783" s="180" t="s">
        <v>608</v>
      </c>
      <c r="G783" s="181" t="s">
        <v>96</v>
      </c>
      <c r="H783" s="182">
        <v>6.2</v>
      </c>
      <c r="I783" s="183"/>
      <c r="J783" s="184">
        <f>ROUND(I783*H783,2)</f>
        <v>0</v>
      </c>
      <c r="K783" s="180" t="s">
        <v>19</v>
      </c>
      <c r="L783" s="43"/>
      <c r="M783" s="185" t="s">
        <v>19</v>
      </c>
      <c r="N783" s="186" t="s">
        <v>48</v>
      </c>
      <c r="O783" s="68"/>
      <c r="P783" s="187">
        <f>O783*H783</f>
        <v>0</v>
      </c>
      <c r="Q783" s="187">
        <v>0</v>
      </c>
      <c r="R783" s="187">
        <f>Q783*H783</f>
        <v>0</v>
      </c>
      <c r="S783" s="187">
        <v>0</v>
      </c>
      <c r="T783" s="188">
        <f>S783*H783</f>
        <v>0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189" t="s">
        <v>218</v>
      </c>
      <c r="AT783" s="189" t="s">
        <v>214</v>
      </c>
      <c r="AU783" s="189" t="s">
        <v>218</v>
      </c>
      <c r="AY783" s="21" t="s">
        <v>211</v>
      </c>
      <c r="BE783" s="190">
        <f>IF(N783="základní",J783,0)</f>
        <v>0</v>
      </c>
      <c r="BF783" s="190">
        <f>IF(N783="snížená",J783,0)</f>
        <v>0</v>
      </c>
      <c r="BG783" s="190">
        <f>IF(N783="zákl. přenesená",J783,0)</f>
        <v>0</v>
      </c>
      <c r="BH783" s="190">
        <f>IF(N783="sníž. přenesená",J783,0)</f>
        <v>0</v>
      </c>
      <c r="BI783" s="190">
        <f>IF(N783="nulová",J783,0)</f>
        <v>0</v>
      </c>
      <c r="BJ783" s="21" t="s">
        <v>85</v>
      </c>
      <c r="BK783" s="190">
        <f>ROUND(I783*H783,2)</f>
        <v>0</v>
      </c>
      <c r="BL783" s="21" t="s">
        <v>218</v>
      </c>
      <c r="BM783" s="189" t="s">
        <v>671</v>
      </c>
    </row>
    <row r="784" spans="1:65" s="13" customFormat="1">
      <c r="B784" s="196"/>
      <c r="C784" s="197"/>
      <c r="D784" s="198" t="s">
        <v>222</v>
      </c>
      <c r="E784" s="199" t="s">
        <v>19</v>
      </c>
      <c r="F784" s="200" t="s">
        <v>223</v>
      </c>
      <c r="G784" s="197"/>
      <c r="H784" s="199" t="s">
        <v>19</v>
      </c>
      <c r="I784" s="201"/>
      <c r="J784" s="197"/>
      <c r="K784" s="197"/>
      <c r="L784" s="202"/>
      <c r="M784" s="203"/>
      <c r="N784" s="204"/>
      <c r="O784" s="204"/>
      <c r="P784" s="204"/>
      <c r="Q784" s="204"/>
      <c r="R784" s="204"/>
      <c r="S784" s="204"/>
      <c r="T784" s="205"/>
      <c r="AT784" s="206" t="s">
        <v>222</v>
      </c>
      <c r="AU784" s="206" t="s">
        <v>218</v>
      </c>
      <c r="AV784" s="13" t="s">
        <v>85</v>
      </c>
      <c r="AW784" s="13" t="s">
        <v>36</v>
      </c>
      <c r="AX784" s="13" t="s">
        <v>77</v>
      </c>
      <c r="AY784" s="206" t="s">
        <v>211</v>
      </c>
    </row>
    <row r="785" spans="1:65" s="13" customFormat="1">
      <c r="B785" s="196"/>
      <c r="C785" s="197"/>
      <c r="D785" s="198" t="s">
        <v>222</v>
      </c>
      <c r="E785" s="199" t="s">
        <v>19</v>
      </c>
      <c r="F785" s="200" t="s">
        <v>391</v>
      </c>
      <c r="G785" s="197"/>
      <c r="H785" s="199" t="s">
        <v>19</v>
      </c>
      <c r="I785" s="201"/>
      <c r="J785" s="197"/>
      <c r="K785" s="197"/>
      <c r="L785" s="202"/>
      <c r="M785" s="203"/>
      <c r="N785" s="204"/>
      <c r="O785" s="204"/>
      <c r="P785" s="204"/>
      <c r="Q785" s="204"/>
      <c r="R785" s="204"/>
      <c r="S785" s="204"/>
      <c r="T785" s="205"/>
      <c r="AT785" s="206" t="s">
        <v>222</v>
      </c>
      <c r="AU785" s="206" t="s">
        <v>218</v>
      </c>
      <c r="AV785" s="13" t="s">
        <v>85</v>
      </c>
      <c r="AW785" s="13" t="s">
        <v>36</v>
      </c>
      <c r="AX785" s="13" t="s">
        <v>77</v>
      </c>
      <c r="AY785" s="206" t="s">
        <v>211</v>
      </c>
    </row>
    <row r="786" spans="1:65" s="13" customFormat="1">
      <c r="B786" s="196"/>
      <c r="C786" s="197"/>
      <c r="D786" s="198" t="s">
        <v>222</v>
      </c>
      <c r="E786" s="199" t="s">
        <v>19</v>
      </c>
      <c r="F786" s="200" t="s">
        <v>576</v>
      </c>
      <c r="G786" s="197"/>
      <c r="H786" s="199" t="s">
        <v>19</v>
      </c>
      <c r="I786" s="201"/>
      <c r="J786" s="197"/>
      <c r="K786" s="197"/>
      <c r="L786" s="202"/>
      <c r="M786" s="203"/>
      <c r="N786" s="204"/>
      <c r="O786" s="204"/>
      <c r="P786" s="204"/>
      <c r="Q786" s="204"/>
      <c r="R786" s="204"/>
      <c r="S786" s="204"/>
      <c r="T786" s="205"/>
      <c r="AT786" s="206" t="s">
        <v>222</v>
      </c>
      <c r="AU786" s="206" t="s">
        <v>218</v>
      </c>
      <c r="AV786" s="13" t="s">
        <v>85</v>
      </c>
      <c r="AW786" s="13" t="s">
        <v>36</v>
      </c>
      <c r="AX786" s="13" t="s">
        <v>77</v>
      </c>
      <c r="AY786" s="206" t="s">
        <v>211</v>
      </c>
    </row>
    <row r="787" spans="1:65" s="13" customFormat="1">
      <c r="B787" s="196"/>
      <c r="C787" s="197"/>
      <c r="D787" s="198" t="s">
        <v>222</v>
      </c>
      <c r="E787" s="199" t="s">
        <v>19</v>
      </c>
      <c r="F787" s="200" t="s">
        <v>309</v>
      </c>
      <c r="G787" s="197"/>
      <c r="H787" s="199" t="s">
        <v>19</v>
      </c>
      <c r="I787" s="201"/>
      <c r="J787" s="197"/>
      <c r="K787" s="197"/>
      <c r="L787" s="202"/>
      <c r="M787" s="203"/>
      <c r="N787" s="204"/>
      <c r="O787" s="204"/>
      <c r="P787" s="204"/>
      <c r="Q787" s="204"/>
      <c r="R787" s="204"/>
      <c r="S787" s="204"/>
      <c r="T787" s="205"/>
      <c r="AT787" s="206" t="s">
        <v>222</v>
      </c>
      <c r="AU787" s="206" t="s">
        <v>218</v>
      </c>
      <c r="AV787" s="13" t="s">
        <v>85</v>
      </c>
      <c r="AW787" s="13" t="s">
        <v>36</v>
      </c>
      <c r="AX787" s="13" t="s">
        <v>77</v>
      </c>
      <c r="AY787" s="206" t="s">
        <v>211</v>
      </c>
    </row>
    <row r="788" spans="1:65" s="14" customFormat="1">
      <c r="B788" s="207"/>
      <c r="C788" s="208"/>
      <c r="D788" s="198" t="s">
        <v>222</v>
      </c>
      <c r="E788" s="209" t="s">
        <v>19</v>
      </c>
      <c r="F788" s="210" t="s">
        <v>648</v>
      </c>
      <c r="G788" s="208"/>
      <c r="H788" s="211">
        <v>6.2</v>
      </c>
      <c r="I788" s="212"/>
      <c r="J788" s="208"/>
      <c r="K788" s="208"/>
      <c r="L788" s="213"/>
      <c r="M788" s="214"/>
      <c r="N788" s="215"/>
      <c r="O788" s="215"/>
      <c r="P788" s="215"/>
      <c r="Q788" s="215"/>
      <c r="R788" s="215"/>
      <c r="S788" s="215"/>
      <c r="T788" s="216"/>
      <c r="AT788" s="217" t="s">
        <v>222</v>
      </c>
      <c r="AU788" s="217" t="s">
        <v>218</v>
      </c>
      <c r="AV788" s="14" t="s">
        <v>87</v>
      </c>
      <c r="AW788" s="14" t="s">
        <v>36</v>
      </c>
      <c r="AX788" s="14" t="s">
        <v>77</v>
      </c>
      <c r="AY788" s="217" t="s">
        <v>211</v>
      </c>
    </row>
    <row r="789" spans="1:65" s="15" customFormat="1">
      <c r="B789" s="218"/>
      <c r="C789" s="219"/>
      <c r="D789" s="198" t="s">
        <v>222</v>
      </c>
      <c r="E789" s="220" t="s">
        <v>19</v>
      </c>
      <c r="F789" s="221" t="s">
        <v>227</v>
      </c>
      <c r="G789" s="219"/>
      <c r="H789" s="222">
        <v>6.2</v>
      </c>
      <c r="I789" s="223"/>
      <c r="J789" s="219"/>
      <c r="K789" s="219"/>
      <c r="L789" s="224"/>
      <c r="M789" s="225"/>
      <c r="N789" s="226"/>
      <c r="O789" s="226"/>
      <c r="P789" s="226"/>
      <c r="Q789" s="226"/>
      <c r="R789" s="226"/>
      <c r="S789" s="226"/>
      <c r="T789" s="227"/>
      <c r="AT789" s="228" t="s">
        <v>222</v>
      </c>
      <c r="AU789" s="228" t="s">
        <v>218</v>
      </c>
      <c r="AV789" s="15" t="s">
        <v>218</v>
      </c>
      <c r="AW789" s="15" t="s">
        <v>36</v>
      </c>
      <c r="AX789" s="15" t="s">
        <v>85</v>
      </c>
      <c r="AY789" s="228" t="s">
        <v>211</v>
      </c>
    </row>
    <row r="790" spans="1:65" s="2" customFormat="1" ht="16.5" customHeight="1">
      <c r="A790" s="38"/>
      <c r="B790" s="39"/>
      <c r="C790" s="178" t="s">
        <v>672</v>
      </c>
      <c r="D790" s="178" t="s">
        <v>214</v>
      </c>
      <c r="E790" s="179" t="s">
        <v>673</v>
      </c>
      <c r="F790" s="180" t="s">
        <v>456</v>
      </c>
      <c r="G790" s="181" t="s">
        <v>397</v>
      </c>
      <c r="H790" s="182">
        <v>1</v>
      </c>
      <c r="I790" s="183"/>
      <c r="J790" s="184">
        <f>ROUND(I790*H790,2)</f>
        <v>0</v>
      </c>
      <c r="K790" s="180" t="s">
        <v>19</v>
      </c>
      <c r="L790" s="43"/>
      <c r="M790" s="185" t="s">
        <v>19</v>
      </c>
      <c r="N790" s="186" t="s">
        <v>48</v>
      </c>
      <c r="O790" s="68"/>
      <c r="P790" s="187">
        <f>O790*H790</f>
        <v>0</v>
      </c>
      <c r="Q790" s="187">
        <v>0</v>
      </c>
      <c r="R790" s="187">
        <f>Q790*H790</f>
        <v>0</v>
      </c>
      <c r="S790" s="187">
        <v>0</v>
      </c>
      <c r="T790" s="188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189" t="s">
        <v>218</v>
      </c>
      <c r="AT790" s="189" t="s">
        <v>214</v>
      </c>
      <c r="AU790" s="189" t="s">
        <v>218</v>
      </c>
      <c r="AY790" s="21" t="s">
        <v>211</v>
      </c>
      <c r="BE790" s="190">
        <f>IF(N790="základní",J790,0)</f>
        <v>0</v>
      </c>
      <c r="BF790" s="190">
        <f>IF(N790="snížená",J790,0)</f>
        <v>0</v>
      </c>
      <c r="BG790" s="190">
        <f>IF(N790="zákl. přenesená",J790,0)</f>
        <v>0</v>
      </c>
      <c r="BH790" s="190">
        <f>IF(N790="sníž. přenesená",J790,0)</f>
        <v>0</v>
      </c>
      <c r="BI790" s="190">
        <f>IF(N790="nulová",J790,0)</f>
        <v>0</v>
      </c>
      <c r="BJ790" s="21" t="s">
        <v>85</v>
      </c>
      <c r="BK790" s="190">
        <f>ROUND(I790*H790,2)</f>
        <v>0</v>
      </c>
      <c r="BL790" s="21" t="s">
        <v>218</v>
      </c>
      <c r="BM790" s="189" t="s">
        <v>674</v>
      </c>
    </row>
    <row r="791" spans="1:65" s="13" customFormat="1">
      <c r="B791" s="196"/>
      <c r="C791" s="197"/>
      <c r="D791" s="198" t="s">
        <v>222</v>
      </c>
      <c r="E791" s="199" t="s">
        <v>19</v>
      </c>
      <c r="F791" s="200" t="s">
        <v>223</v>
      </c>
      <c r="G791" s="197"/>
      <c r="H791" s="199" t="s">
        <v>19</v>
      </c>
      <c r="I791" s="201"/>
      <c r="J791" s="197"/>
      <c r="K791" s="197"/>
      <c r="L791" s="202"/>
      <c r="M791" s="203"/>
      <c r="N791" s="204"/>
      <c r="O791" s="204"/>
      <c r="P791" s="204"/>
      <c r="Q791" s="204"/>
      <c r="R791" s="204"/>
      <c r="S791" s="204"/>
      <c r="T791" s="205"/>
      <c r="AT791" s="206" t="s">
        <v>222</v>
      </c>
      <c r="AU791" s="206" t="s">
        <v>218</v>
      </c>
      <c r="AV791" s="13" t="s">
        <v>85</v>
      </c>
      <c r="AW791" s="13" t="s">
        <v>36</v>
      </c>
      <c r="AX791" s="13" t="s">
        <v>77</v>
      </c>
      <c r="AY791" s="206" t="s">
        <v>211</v>
      </c>
    </row>
    <row r="792" spans="1:65" s="13" customFormat="1">
      <c r="B792" s="196"/>
      <c r="C792" s="197"/>
      <c r="D792" s="198" t="s">
        <v>222</v>
      </c>
      <c r="E792" s="199" t="s">
        <v>19</v>
      </c>
      <c r="F792" s="200" t="s">
        <v>391</v>
      </c>
      <c r="G792" s="197"/>
      <c r="H792" s="199" t="s">
        <v>19</v>
      </c>
      <c r="I792" s="201"/>
      <c r="J792" s="197"/>
      <c r="K792" s="197"/>
      <c r="L792" s="202"/>
      <c r="M792" s="203"/>
      <c r="N792" s="204"/>
      <c r="O792" s="204"/>
      <c r="P792" s="204"/>
      <c r="Q792" s="204"/>
      <c r="R792" s="204"/>
      <c r="S792" s="204"/>
      <c r="T792" s="205"/>
      <c r="AT792" s="206" t="s">
        <v>222</v>
      </c>
      <c r="AU792" s="206" t="s">
        <v>218</v>
      </c>
      <c r="AV792" s="13" t="s">
        <v>85</v>
      </c>
      <c r="AW792" s="13" t="s">
        <v>36</v>
      </c>
      <c r="AX792" s="13" t="s">
        <v>77</v>
      </c>
      <c r="AY792" s="206" t="s">
        <v>211</v>
      </c>
    </row>
    <row r="793" spans="1:65" s="13" customFormat="1">
      <c r="B793" s="196"/>
      <c r="C793" s="197"/>
      <c r="D793" s="198" t="s">
        <v>222</v>
      </c>
      <c r="E793" s="199" t="s">
        <v>19</v>
      </c>
      <c r="F793" s="200" t="s">
        <v>576</v>
      </c>
      <c r="G793" s="197"/>
      <c r="H793" s="199" t="s">
        <v>19</v>
      </c>
      <c r="I793" s="201"/>
      <c r="J793" s="197"/>
      <c r="K793" s="197"/>
      <c r="L793" s="202"/>
      <c r="M793" s="203"/>
      <c r="N793" s="204"/>
      <c r="O793" s="204"/>
      <c r="P793" s="204"/>
      <c r="Q793" s="204"/>
      <c r="R793" s="204"/>
      <c r="S793" s="204"/>
      <c r="T793" s="205"/>
      <c r="AT793" s="206" t="s">
        <v>222</v>
      </c>
      <c r="AU793" s="206" t="s">
        <v>218</v>
      </c>
      <c r="AV793" s="13" t="s">
        <v>85</v>
      </c>
      <c r="AW793" s="13" t="s">
        <v>36</v>
      </c>
      <c r="AX793" s="13" t="s">
        <v>77</v>
      </c>
      <c r="AY793" s="206" t="s">
        <v>211</v>
      </c>
    </row>
    <row r="794" spans="1:65" s="13" customFormat="1">
      <c r="B794" s="196"/>
      <c r="C794" s="197"/>
      <c r="D794" s="198" t="s">
        <v>222</v>
      </c>
      <c r="E794" s="199" t="s">
        <v>19</v>
      </c>
      <c r="F794" s="200" t="s">
        <v>307</v>
      </c>
      <c r="G794" s="197"/>
      <c r="H794" s="199" t="s">
        <v>19</v>
      </c>
      <c r="I794" s="201"/>
      <c r="J794" s="197"/>
      <c r="K794" s="197"/>
      <c r="L794" s="202"/>
      <c r="M794" s="203"/>
      <c r="N794" s="204"/>
      <c r="O794" s="204"/>
      <c r="P794" s="204"/>
      <c r="Q794" s="204"/>
      <c r="R794" s="204"/>
      <c r="S794" s="204"/>
      <c r="T794" s="205"/>
      <c r="AT794" s="206" t="s">
        <v>222</v>
      </c>
      <c r="AU794" s="206" t="s">
        <v>218</v>
      </c>
      <c r="AV794" s="13" t="s">
        <v>85</v>
      </c>
      <c r="AW794" s="13" t="s">
        <v>36</v>
      </c>
      <c r="AX794" s="13" t="s">
        <v>77</v>
      </c>
      <c r="AY794" s="206" t="s">
        <v>211</v>
      </c>
    </row>
    <row r="795" spans="1:65" s="14" customFormat="1">
      <c r="B795" s="207"/>
      <c r="C795" s="208"/>
      <c r="D795" s="198" t="s">
        <v>222</v>
      </c>
      <c r="E795" s="209" t="s">
        <v>19</v>
      </c>
      <c r="F795" s="210" t="s">
        <v>665</v>
      </c>
      <c r="G795" s="208"/>
      <c r="H795" s="211">
        <v>1</v>
      </c>
      <c r="I795" s="212"/>
      <c r="J795" s="208"/>
      <c r="K795" s="208"/>
      <c r="L795" s="213"/>
      <c r="M795" s="214"/>
      <c r="N795" s="215"/>
      <c r="O795" s="215"/>
      <c r="P795" s="215"/>
      <c r="Q795" s="215"/>
      <c r="R795" s="215"/>
      <c r="S795" s="215"/>
      <c r="T795" s="216"/>
      <c r="AT795" s="217" t="s">
        <v>222</v>
      </c>
      <c r="AU795" s="217" t="s">
        <v>218</v>
      </c>
      <c r="AV795" s="14" t="s">
        <v>87</v>
      </c>
      <c r="AW795" s="14" t="s">
        <v>36</v>
      </c>
      <c r="AX795" s="14" t="s">
        <v>77</v>
      </c>
      <c r="AY795" s="217" t="s">
        <v>211</v>
      </c>
    </row>
    <row r="796" spans="1:65" s="15" customFormat="1">
      <c r="B796" s="218"/>
      <c r="C796" s="219"/>
      <c r="D796" s="198" t="s">
        <v>222</v>
      </c>
      <c r="E796" s="220" t="s">
        <v>19</v>
      </c>
      <c r="F796" s="221" t="s">
        <v>227</v>
      </c>
      <c r="G796" s="219"/>
      <c r="H796" s="222">
        <v>1</v>
      </c>
      <c r="I796" s="223"/>
      <c r="J796" s="219"/>
      <c r="K796" s="219"/>
      <c r="L796" s="224"/>
      <c r="M796" s="225"/>
      <c r="N796" s="226"/>
      <c r="O796" s="226"/>
      <c r="P796" s="226"/>
      <c r="Q796" s="226"/>
      <c r="R796" s="226"/>
      <c r="S796" s="226"/>
      <c r="T796" s="227"/>
      <c r="AT796" s="228" t="s">
        <v>222</v>
      </c>
      <c r="AU796" s="228" t="s">
        <v>218</v>
      </c>
      <c r="AV796" s="15" t="s">
        <v>218</v>
      </c>
      <c r="AW796" s="15" t="s">
        <v>36</v>
      </c>
      <c r="AX796" s="15" t="s">
        <v>85</v>
      </c>
      <c r="AY796" s="228" t="s">
        <v>211</v>
      </c>
    </row>
    <row r="797" spans="1:65" s="17" customFormat="1" ht="20.85" customHeight="1">
      <c r="B797" s="241"/>
      <c r="C797" s="242"/>
      <c r="D797" s="243" t="s">
        <v>76</v>
      </c>
      <c r="E797" s="243" t="s">
        <v>675</v>
      </c>
      <c r="F797" s="243" t="s">
        <v>676</v>
      </c>
      <c r="G797" s="242"/>
      <c r="H797" s="242"/>
      <c r="I797" s="244"/>
      <c r="J797" s="245">
        <f>BK797</f>
        <v>0</v>
      </c>
      <c r="K797" s="242"/>
      <c r="L797" s="246"/>
      <c r="M797" s="247"/>
      <c r="N797" s="248"/>
      <c r="O797" s="248"/>
      <c r="P797" s="249">
        <f>SUM(P798:P853)</f>
        <v>0</v>
      </c>
      <c r="Q797" s="248"/>
      <c r="R797" s="249">
        <f>SUM(R798:R853)</f>
        <v>0</v>
      </c>
      <c r="S797" s="248"/>
      <c r="T797" s="250">
        <f>SUM(T798:T853)</f>
        <v>0</v>
      </c>
      <c r="AR797" s="251" t="s">
        <v>85</v>
      </c>
      <c r="AT797" s="252" t="s">
        <v>76</v>
      </c>
      <c r="AU797" s="252" t="s">
        <v>233</v>
      </c>
      <c r="AY797" s="251" t="s">
        <v>211</v>
      </c>
      <c r="BK797" s="253">
        <f>SUM(BK798:BK853)</f>
        <v>0</v>
      </c>
    </row>
    <row r="798" spans="1:65" s="2" customFormat="1" ht="16.5" customHeight="1">
      <c r="A798" s="38"/>
      <c r="B798" s="39"/>
      <c r="C798" s="178" t="s">
        <v>677</v>
      </c>
      <c r="D798" s="178" t="s">
        <v>214</v>
      </c>
      <c r="E798" s="179" t="s">
        <v>675</v>
      </c>
      <c r="F798" s="180" t="s">
        <v>574</v>
      </c>
      <c r="G798" s="181" t="s">
        <v>96</v>
      </c>
      <c r="H798" s="182">
        <v>6.4</v>
      </c>
      <c r="I798" s="183"/>
      <c r="J798" s="184">
        <f>ROUND(I798*H798,2)</f>
        <v>0</v>
      </c>
      <c r="K798" s="180" t="s">
        <v>19</v>
      </c>
      <c r="L798" s="43"/>
      <c r="M798" s="185" t="s">
        <v>19</v>
      </c>
      <c r="N798" s="186" t="s">
        <v>48</v>
      </c>
      <c r="O798" s="68"/>
      <c r="P798" s="187">
        <f>O798*H798</f>
        <v>0</v>
      </c>
      <c r="Q798" s="187">
        <v>0</v>
      </c>
      <c r="R798" s="187">
        <f>Q798*H798</f>
        <v>0</v>
      </c>
      <c r="S798" s="187">
        <v>0</v>
      </c>
      <c r="T798" s="188">
        <f>S798*H798</f>
        <v>0</v>
      </c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R798" s="189" t="s">
        <v>218</v>
      </c>
      <c r="AT798" s="189" t="s">
        <v>214</v>
      </c>
      <c r="AU798" s="189" t="s">
        <v>218</v>
      </c>
      <c r="AY798" s="21" t="s">
        <v>211</v>
      </c>
      <c r="BE798" s="190">
        <f>IF(N798="základní",J798,0)</f>
        <v>0</v>
      </c>
      <c r="BF798" s="190">
        <f>IF(N798="snížená",J798,0)</f>
        <v>0</v>
      </c>
      <c r="BG798" s="190">
        <f>IF(N798="zákl. přenesená",J798,0)</f>
        <v>0</v>
      </c>
      <c r="BH798" s="190">
        <f>IF(N798="sníž. přenesená",J798,0)</f>
        <v>0</v>
      </c>
      <c r="BI798" s="190">
        <f>IF(N798="nulová",J798,0)</f>
        <v>0</v>
      </c>
      <c r="BJ798" s="21" t="s">
        <v>85</v>
      </c>
      <c r="BK798" s="190">
        <f>ROUND(I798*H798,2)</f>
        <v>0</v>
      </c>
      <c r="BL798" s="21" t="s">
        <v>218</v>
      </c>
      <c r="BM798" s="189" t="s">
        <v>678</v>
      </c>
    </row>
    <row r="799" spans="1:65" s="13" customFormat="1">
      <c r="B799" s="196"/>
      <c r="C799" s="197"/>
      <c r="D799" s="198" t="s">
        <v>222</v>
      </c>
      <c r="E799" s="199" t="s">
        <v>19</v>
      </c>
      <c r="F799" s="200" t="s">
        <v>223</v>
      </c>
      <c r="G799" s="197"/>
      <c r="H799" s="199" t="s">
        <v>19</v>
      </c>
      <c r="I799" s="201"/>
      <c r="J799" s="197"/>
      <c r="K799" s="197"/>
      <c r="L799" s="202"/>
      <c r="M799" s="203"/>
      <c r="N799" s="204"/>
      <c r="O799" s="204"/>
      <c r="P799" s="204"/>
      <c r="Q799" s="204"/>
      <c r="R799" s="204"/>
      <c r="S799" s="204"/>
      <c r="T799" s="205"/>
      <c r="AT799" s="206" t="s">
        <v>222</v>
      </c>
      <c r="AU799" s="206" t="s">
        <v>218</v>
      </c>
      <c r="AV799" s="13" t="s">
        <v>85</v>
      </c>
      <c r="AW799" s="13" t="s">
        <v>36</v>
      </c>
      <c r="AX799" s="13" t="s">
        <v>77</v>
      </c>
      <c r="AY799" s="206" t="s">
        <v>211</v>
      </c>
    </row>
    <row r="800" spans="1:65" s="13" customFormat="1">
      <c r="B800" s="196"/>
      <c r="C800" s="197"/>
      <c r="D800" s="198" t="s">
        <v>222</v>
      </c>
      <c r="E800" s="199" t="s">
        <v>19</v>
      </c>
      <c r="F800" s="200" t="s">
        <v>391</v>
      </c>
      <c r="G800" s="197"/>
      <c r="H800" s="199" t="s">
        <v>19</v>
      </c>
      <c r="I800" s="201"/>
      <c r="J800" s="197"/>
      <c r="K800" s="197"/>
      <c r="L800" s="202"/>
      <c r="M800" s="203"/>
      <c r="N800" s="204"/>
      <c r="O800" s="204"/>
      <c r="P800" s="204"/>
      <c r="Q800" s="204"/>
      <c r="R800" s="204"/>
      <c r="S800" s="204"/>
      <c r="T800" s="205"/>
      <c r="AT800" s="206" t="s">
        <v>222</v>
      </c>
      <c r="AU800" s="206" t="s">
        <v>218</v>
      </c>
      <c r="AV800" s="13" t="s">
        <v>85</v>
      </c>
      <c r="AW800" s="13" t="s">
        <v>36</v>
      </c>
      <c r="AX800" s="13" t="s">
        <v>77</v>
      </c>
      <c r="AY800" s="206" t="s">
        <v>211</v>
      </c>
    </row>
    <row r="801" spans="1:65" s="13" customFormat="1">
      <c r="B801" s="196"/>
      <c r="C801" s="197"/>
      <c r="D801" s="198" t="s">
        <v>222</v>
      </c>
      <c r="E801" s="199" t="s">
        <v>19</v>
      </c>
      <c r="F801" s="200" t="s">
        <v>576</v>
      </c>
      <c r="G801" s="197"/>
      <c r="H801" s="199" t="s">
        <v>19</v>
      </c>
      <c r="I801" s="201"/>
      <c r="J801" s="197"/>
      <c r="K801" s="197"/>
      <c r="L801" s="202"/>
      <c r="M801" s="203"/>
      <c r="N801" s="204"/>
      <c r="O801" s="204"/>
      <c r="P801" s="204"/>
      <c r="Q801" s="204"/>
      <c r="R801" s="204"/>
      <c r="S801" s="204"/>
      <c r="T801" s="205"/>
      <c r="AT801" s="206" t="s">
        <v>222</v>
      </c>
      <c r="AU801" s="206" t="s">
        <v>218</v>
      </c>
      <c r="AV801" s="13" t="s">
        <v>85</v>
      </c>
      <c r="AW801" s="13" t="s">
        <v>36</v>
      </c>
      <c r="AX801" s="13" t="s">
        <v>77</v>
      </c>
      <c r="AY801" s="206" t="s">
        <v>211</v>
      </c>
    </row>
    <row r="802" spans="1:65" s="13" customFormat="1">
      <c r="B802" s="196"/>
      <c r="C802" s="197"/>
      <c r="D802" s="198" t="s">
        <v>222</v>
      </c>
      <c r="E802" s="199" t="s">
        <v>19</v>
      </c>
      <c r="F802" s="200" t="s">
        <v>307</v>
      </c>
      <c r="G802" s="197"/>
      <c r="H802" s="199" t="s">
        <v>19</v>
      </c>
      <c r="I802" s="201"/>
      <c r="J802" s="197"/>
      <c r="K802" s="197"/>
      <c r="L802" s="202"/>
      <c r="M802" s="203"/>
      <c r="N802" s="204"/>
      <c r="O802" s="204"/>
      <c r="P802" s="204"/>
      <c r="Q802" s="204"/>
      <c r="R802" s="204"/>
      <c r="S802" s="204"/>
      <c r="T802" s="205"/>
      <c r="AT802" s="206" t="s">
        <v>222</v>
      </c>
      <c r="AU802" s="206" t="s">
        <v>218</v>
      </c>
      <c r="AV802" s="13" t="s">
        <v>85</v>
      </c>
      <c r="AW802" s="13" t="s">
        <v>36</v>
      </c>
      <c r="AX802" s="13" t="s">
        <v>77</v>
      </c>
      <c r="AY802" s="206" t="s">
        <v>211</v>
      </c>
    </row>
    <row r="803" spans="1:65" s="14" customFormat="1">
      <c r="B803" s="207"/>
      <c r="C803" s="208"/>
      <c r="D803" s="198" t="s">
        <v>222</v>
      </c>
      <c r="E803" s="209" t="s">
        <v>19</v>
      </c>
      <c r="F803" s="210" t="s">
        <v>679</v>
      </c>
      <c r="G803" s="208"/>
      <c r="H803" s="211">
        <v>6.4</v>
      </c>
      <c r="I803" s="212"/>
      <c r="J803" s="208"/>
      <c r="K803" s="208"/>
      <c r="L803" s="213"/>
      <c r="M803" s="214"/>
      <c r="N803" s="215"/>
      <c r="O803" s="215"/>
      <c r="P803" s="215"/>
      <c r="Q803" s="215"/>
      <c r="R803" s="215"/>
      <c r="S803" s="215"/>
      <c r="T803" s="216"/>
      <c r="AT803" s="217" t="s">
        <v>222</v>
      </c>
      <c r="AU803" s="217" t="s">
        <v>218</v>
      </c>
      <c r="AV803" s="14" t="s">
        <v>87</v>
      </c>
      <c r="AW803" s="14" t="s">
        <v>36</v>
      </c>
      <c r="AX803" s="14" t="s">
        <v>77</v>
      </c>
      <c r="AY803" s="217" t="s">
        <v>211</v>
      </c>
    </row>
    <row r="804" spans="1:65" s="15" customFormat="1">
      <c r="B804" s="218"/>
      <c r="C804" s="219"/>
      <c r="D804" s="198" t="s">
        <v>222</v>
      </c>
      <c r="E804" s="220" t="s">
        <v>19</v>
      </c>
      <c r="F804" s="221" t="s">
        <v>227</v>
      </c>
      <c r="G804" s="219"/>
      <c r="H804" s="222">
        <v>6.4</v>
      </c>
      <c r="I804" s="223"/>
      <c r="J804" s="219"/>
      <c r="K804" s="219"/>
      <c r="L804" s="224"/>
      <c r="M804" s="225"/>
      <c r="N804" s="226"/>
      <c r="O804" s="226"/>
      <c r="P804" s="226"/>
      <c r="Q804" s="226"/>
      <c r="R804" s="226"/>
      <c r="S804" s="226"/>
      <c r="T804" s="227"/>
      <c r="AT804" s="228" t="s">
        <v>222</v>
      </c>
      <c r="AU804" s="228" t="s">
        <v>218</v>
      </c>
      <c r="AV804" s="15" t="s">
        <v>218</v>
      </c>
      <c r="AW804" s="15" t="s">
        <v>36</v>
      </c>
      <c r="AX804" s="15" t="s">
        <v>85</v>
      </c>
      <c r="AY804" s="228" t="s">
        <v>211</v>
      </c>
    </row>
    <row r="805" spans="1:65" s="2" customFormat="1" ht="37.9" customHeight="1">
      <c r="A805" s="38"/>
      <c r="B805" s="39"/>
      <c r="C805" s="178" t="s">
        <v>680</v>
      </c>
      <c r="D805" s="178" t="s">
        <v>214</v>
      </c>
      <c r="E805" s="179" t="s">
        <v>681</v>
      </c>
      <c r="F805" s="180" t="s">
        <v>682</v>
      </c>
      <c r="G805" s="181" t="s">
        <v>96</v>
      </c>
      <c r="H805" s="182">
        <v>5.15</v>
      </c>
      <c r="I805" s="183"/>
      <c r="J805" s="184">
        <f>ROUND(I805*H805,2)</f>
        <v>0</v>
      </c>
      <c r="K805" s="180" t="s">
        <v>19</v>
      </c>
      <c r="L805" s="43"/>
      <c r="M805" s="185" t="s">
        <v>19</v>
      </c>
      <c r="N805" s="186" t="s">
        <v>48</v>
      </c>
      <c r="O805" s="68"/>
      <c r="P805" s="187">
        <f>O805*H805</f>
        <v>0</v>
      </c>
      <c r="Q805" s="187">
        <v>0</v>
      </c>
      <c r="R805" s="187">
        <f>Q805*H805</f>
        <v>0</v>
      </c>
      <c r="S805" s="187">
        <v>0</v>
      </c>
      <c r="T805" s="188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189" t="s">
        <v>218</v>
      </c>
      <c r="AT805" s="189" t="s">
        <v>214</v>
      </c>
      <c r="AU805" s="189" t="s">
        <v>218</v>
      </c>
      <c r="AY805" s="21" t="s">
        <v>211</v>
      </c>
      <c r="BE805" s="190">
        <f>IF(N805="základní",J805,0)</f>
        <v>0</v>
      </c>
      <c r="BF805" s="190">
        <f>IF(N805="snížená",J805,0)</f>
        <v>0</v>
      </c>
      <c r="BG805" s="190">
        <f>IF(N805="zákl. přenesená",J805,0)</f>
        <v>0</v>
      </c>
      <c r="BH805" s="190">
        <f>IF(N805="sníž. přenesená",J805,0)</f>
        <v>0</v>
      </c>
      <c r="BI805" s="190">
        <f>IF(N805="nulová",J805,0)</f>
        <v>0</v>
      </c>
      <c r="BJ805" s="21" t="s">
        <v>85</v>
      </c>
      <c r="BK805" s="190">
        <f>ROUND(I805*H805,2)</f>
        <v>0</v>
      </c>
      <c r="BL805" s="21" t="s">
        <v>218</v>
      </c>
      <c r="BM805" s="189" t="s">
        <v>683</v>
      </c>
    </row>
    <row r="806" spans="1:65" s="13" customFormat="1">
      <c r="B806" s="196"/>
      <c r="C806" s="197"/>
      <c r="D806" s="198" t="s">
        <v>222</v>
      </c>
      <c r="E806" s="199" t="s">
        <v>19</v>
      </c>
      <c r="F806" s="200" t="s">
        <v>223</v>
      </c>
      <c r="G806" s="197"/>
      <c r="H806" s="199" t="s">
        <v>19</v>
      </c>
      <c r="I806" s="201"/>
      <c r="J806" s="197"/>
      <c r="K806" s="197"/>
      <c r="L806" s="202"/>
      <c r="M806" s="203"/>
      <c r="N806" s="204"/>
      <c r="O806" s="204"/>
      <c r="P806" s="204"/>
      <c r="Q806" s="204"/>
      <c r="R806" s="204"/>
      <c r="S806" s="204"/>
      <c r="T806" s="205"/>
      <c r="AT806" s="206" t="s">
        <v>222</v>
      </c>
      <c r="AU806" s="206" t="s">
        <v>218</v>
      </c>
      <c r="AV806" s="13" t="s">
        <v>85</v>
      </c>
      <c r="AW806" s="13" t="s">
        <v>36</v>
      </c>
      <c r="AX806" s="13" t="s">
        <v>77</v>
      </c>
      <c r="AY806" s="206" t="s">
        <v>211</v>
      </c>
    </row>
    <row r="807" spans="1:65" s="13" customFormat="1">
      <c r="B807" s="196"/>
      <c r="C807" s="197"/>
      <c r="D807" s="198" t="s">
        <v>222</v>
      </c>
      <c r="E807" s="199" t="s">
        <v>19</v>
      </c>
      <c r="F807" s="200" t="s">
        <v>391</v>
      </c>
      <c r="G807" s="197"/>
      <c r="H807" s="199" t="s">
        <v>19</v>
      </c>
      <c r="I807" s="201"/>
      <c r="J807" s="197"/>
      <c r="K807" s="197"/>
      <c r="L807" s="202"/>
      <c r="M807" s="203"/>
      <c r="N807" s="204"/>
      <c r="O807" s="204"/>
      <c r="P807" s="204"/>
      <c r="Q807" s="204"/>
      <c r="R807" s="204"/>
      <c r="S807" s="204"/>
      <c r="T807" s="205"/>
      <c r="AT807" s="206" t="s">
        <v>222</v>
      </c>
      <c r="AU807" s="206" t="s">
        <v>218</v>
      </c>
      <c r="AV807" s="13" t="s">
        <v>85</v>
      </c>
      <c r="AW807" s="13" t="s">
        <v>36</v>
      </c>
      <c r="AX807" s="13" t="s">
        <v>77</v>
      </c>
      <c r="AY807" s="206" t="s">
        <v>211</v>
      </c>
    </row>
    <row r="808" spans="1:65" s="13" customFormat="1">
      <c r="B808" s="196"/>
      <c r="C808" s="197"/>
      <c r="D808" s="198" t="s">
        <v>222</v>
      </c>
      <c r="E808" s="199" t="s">
        <v>19</v>
      </c>
      <c r="F808" s="200" t="s">
        <v>576</v>
      </c>
      <c r="G808" s="197"/>
      <c r="H808" s="199" t="s">
        <v>19</v>
      </c>
      <c r="I808" s="201"/>
      <c r="J808" s="197"/>
      <c r="K808" s="197"/>
      <c r="L808" s="202"/>
      <c r="M808" s="203"/>
      <c r="N808" s="204"/>
      <c r="O808" s="204"/>
      <c r="P808" s="204"/>
      <c r="Q808" s="204"/>
      <c r="R808" s="204"/>
      <c r="S808" s="204"/>
      <c r="T808" s="205"/>
      <c r="AT808" s="206" t="s">
        <v>222</v>
      </c>
      <c r="AU808" s="206" t="s">
        <v>218</v>
      </c>
      <c r="AV808" s="13" t="s">
        <v>85</v>
      </c>
      <c r="AW808" s="13" t="s">
        <v>36</v>
      </c>
      <c r="AX808" s="13" t="s">
        <v>77</v>
      </c>
      <c r="AY808" s="206" t="s">
        <v>211</v>
      </c>
    </row>
    <row r="809" spans="1:65" s="13" customFormat="1">
      <c r="B809" s="196"/>
      <c r="C809" s="197"/>
      <c r="D809" s="198" t="s">
        <v>222</v>
      </c>
      <c r="E809" s="199" t="s">
        <v>19</v>
      </c>
      <c r="F809" s="200" t="s">
        <v>307</v>
      </c>
      <c r="G809" s="197"/>
      <c r="H809" s="199" t="s">
        <v>19</v>
      </c>
      <c r="I809" s="201"/>
      <c r="J809" s="197"/>
      <c r="K809" s="197"/>
      <c r="L809" s="202"/>
      <c r="M809" s="203"/>
      <c r="N809" s="204"/>
      <c r="O809" s="204"/>
      <c r="P809" s="204"/>
      <c r="Q809" s="204"/>
      <c r="R809" s="204"/>
      <c r="S809" s="204"/>
      <c r="T809" s="205"/>
      <c r="AT809" s="206" t="s">
        <v>222</v>
      </c>
      <c r="AU809" s="206" t="s">
        <v>218</v>
      </c>
      <c r="AV809" s="13" t="s">
        <v>85</v>
      </c>
      <c r="AW809" s="13" t="s">
        <v>36</v>
      </c>
      <c r="AX809" s="13" t="s">
        <v>77</v>
      </c>
      <c r="AY809" s="206" t="s">
        <v>211</v>
      </c>
    </row>
    <row r="810" spans="1:65" s="14" customFormat="1">
      <c r="B810" s="207"/>
      <c r="C810" s="208"/>
      <c r="D810" s="198" t="s">
        <v>222</v>
      </c>
      <c r="E810" s="209" t="s">
        <v>19</v>
      </c>
      <c r="F810" s="210" t="s">
        <v>684</v>
      </c>
      <c r="G810" s="208"/>
      <c r="H810" s="211">
        <v>5.15</v>
      </c>
      <c r="I810" s="212"/>
      <c r="J810" s="208"/>
      <c r="K810" s="208"/>
      <c r="L810" s="213"/>
      <c r="M810" s="214"/>
      <c r="N810" s="215"/>
      <c r="O810" s="215"/>
      <c r="P810" s="215"/>
      <c r="Q810" s="215"/>
      <c r="R810" s="215"/>
      <c r="S810" s="215"/>
      <c r="T810" s="216"/>
      <c r="AT810" s="217" t="s">
        <v>222</v>
      </c>
      <c r="AU810" s="217" t="s">
        <v>218</v>
      </c>
      <c r="AV810" s="14" t="s">
        <v>87</v>
      </c>
      <c r="AW810" s="14" t="s">
        <v>36</v>
      </c>
      <c r="AX810" s="14" t="s">
        <v>77</v>
      </c>
      <c r="AY810" s="217" t="s">
        <v>211</v>
      </c>
    </row>
    <row r="811" spans="1:65" s="15" customFormat="1">
      <c r="B811" s="218"/>
      <c r="C811" s="219"/>
      <c r="D811" s="198" t="s">
        <v>222</v>
      </c>
      <c r="E811" s="220" t="s">
        <v>19</v>
      </c>
      <c r="F811" s="221" t="s">
        <v>227</v>
      </c>
      <c r="G811" s="219"/>
      <c r="H811" s="222">
        <v>5.15</v>
      </c>
      <c r="I811" s="223"/>
      <c r="J811" s="219"/>
      <c r="K811" s="219"/>
      <c r="L811" s="224"/>
      <c r="M811" s="225"/>
      <c r="N811" s="226"/>
      <c r="O811" s="226"/>
      <c r="P811" s="226"/>
      <c r="Q811" s="226"/>
      <c r="R811" s="226"/>
      <c r="S811" s="226"/>
      <c r="T811" s="227"/>
      <c r="AT811" s="228" t="s">
        <v>222</v>
      </c>
      <c r="AU811" s="228" t="s">
        <v>218</v>
      </c>
      <c r="AV811" s="15" t="s">
        <v>218</v>
      </c>
      <c r="AW811" s="15" t="s">
        <v>36</v>
      </c>
      <c r="AX811" s="15" t="s">
        <v>85</v>
      </c>
      <c r="AY811" s="228" t="s">
        <v>211</v>
      </c>
    </row>
    <row r="812" spans="1:65" s="2" customFormat="1" ht="16.5" customHeight="1">
      <c r="A812" s="38"/>
      <c r="B812" s="39"/>
      <c r="C812" s="178" t="s">
        <v>685</v>
      </c>
      <c r="D812" s="178" t="s">
        <v>214</v>
      </c>
      <c r="E812" s="179" t="s">
        <v>686</v>
      </c>
      <c r="F812" s="180" t="s">
        <v>585</v>
      </c>
      <c r="G812" s="181" t="s">
        <v>397</v>
      </c>
      <c r="H812" s="182">
        <v>4</v>
      </c>
      <c r="I812" s="183"/>
      <c r="J812" s="184">
        <f>ROUND(I812*H812,2)</f>
        <v>0</v>
      </c>
      <c r="K812" s="180" t="s">
        <v>19</v>
      </c>
      <c r="L812" s="43"/>
      <c r="M812" s="185" t="s">
        <v>19</v>
      </c>
      <c r="N812" s="186" t="s">
        <v>48</v>
      </c>
      <c r="O812" s="68"/>
      <c r="P812" s="187">
        <f>O812*H812</f>
        <v>0</v>
      </c>
      <c r="Q812" s="187">
        <v>0</v>
      </c>
      <c r="R812" s="187">
        <f>Q812*H812</f>
        <v>0</v>
      </c>
      <c r="S812" s="187">
        <v>0</v>
      </c>
      <c r="T812" s="188">
        <f>S812*H812</f>
        <v>0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189" t="s">
        <v>218</v>
      </c>
      <c r="AT812" s="189" t="s">
        <v>214</v>
      </c>
      <c r="AU812" s="189" t="s">
        <v>218</v>
      </c>
      <c r="AY812" s="21" t="s">
        <v>211</v>
      </c>
      <c r="BE812" s="190">
        <f>IF(N812="základní",J812,0)</f>
        <v>0</v>
      </c>
      <c r="BF812" s="190">
        <f>IF(N812="snížená",J812,0)</f>
        <v>0</v>
      </c>
      <c r="BG812" s="190">
        <f>IF(N812="zákl. přenesená",J812,0)</f>
        <v>0</v>
      </c>
      <c r="BH812" s="190">
        <f>IF(N812="sníž. přenesená",J812,0)</f>
        <v>0</v>
      </c>
      <c r="BI812" s="190">
        <f>IF(N812="nulová",J812,0)</f>
        <v>0</v>
      </c>
      <c r="BJ812" s="21" t="s">
        <v>85</v>
      </c>
      <c r="BK812" s="190">
        <f>ROUND(I812*H812,2)</f>
        <v>0</v>
      </c>
      <c r="BL812" s="21" t="s">
        <v>218</v>
      </c>
      <c r="BM812" s="189" t="s">
        <v>687</v>
      </c>
    </row>
    <row r="813" spans="1:65" s="13" customFormat="1">
      <c r="B813" s="196"/>
      <c r="C813" s="197"/>
      <c r="D813" s="198" t="s">
        <v>222</v>
      </c>
      <c r="E813" s="199" t="s">
        <v>19</v>
      </c>
      <c r="F813" s="200" t="s">
        <v>223</v>
      </c>
      <c r="G813" s="197"/>
      <c r="H813" s="199" t="s">
        <v>19</v>
      </c>
      <c r="I813" s="201"/>
      <c r="J813" s="197"/>
      <c r="K813" s="197"/>
      <c r="L813" s="202"/>
      <c r="M813" s="203"/>
      <c r="N813" s="204"/>
      <c r="O813" s="204"/>
      <c r="P813" s="204"/>
      <c r="Q813" s="204"/>
      <c r="R813" s="204"/>
      <c r="S813" s="204"/>
      <c r="T813" s="205"/>
      <c r="AT813" s="206" t="s">
        <v>222</v>
      </c>
      <c r="AU813" s="206" t="s">
        <v>218</v>
      </c>
      <c r="AV813" s="13" t="s">
        <v>85</v>
      </c>
      <c r="AW813" s="13" t="s">
        <v>36</v>
      </c>
      <c r="AX813" s="13" t="s">
        <v>77</v>
      </c>
      <c r="AY813" s="206" t="s">
        <v>211</v>
      </c>
    </row>
    <row r="814" spans="1:65" s="13" customFormat="1">
      <c r="B814" s="196"/>
      <c r="C814" s="197"/>
      <c r="D814" s="198" t="s">
        <v>222</v>
      </c>
      <c r="E814" s="199" t="s">
        <v>19</v>
      </c>
      <c r="F814" s="200" t="s">
        <v>391</v>
      </c>
      <c r="G814" s="197"/>
      <c r="H814" s="199" t="s">
        <v>19</v>
      </c>
      <c r="I814" s="201"/>
      <c r="J814" s="197"/>
      <c r="K814" s="197"/>
      <c r="L814" s="202"/>
      <c r="M814" s="203"/>
      <c r="N814" s="204"/>
      <c r="O814" s="204"/>
      <c r="P814" s="204"/>
      <c r="Q814" s="204"/>
      <c r="R814" s="204"/>
      <c r="S814" s="204"/>
      <c r="T814" s="205"/>
      <c r="AT814" s="206" t="s">
        <v>222</v>
      </c>
      <c r="AU814" s="206" t="s">
        <v>218</v>
      </c>
      <c r="AV814" s="13" t="s">
        <v>85</v>
      </c>
      <c r="AW814" s="13" t="s">
        <v>36</v>
      </c>
      <c r="AX814" s="13" t="s">
        <v>77</v>
      </c>
      <c r="AY814" s="206" t="s">
        <v>211</v>
      </c>
    </row>
    <row r="815" spans="1:65" s="13" customFormat="1">
      <c r="B815" s="196"/>
      <c r="C815" s="197"/>
      <c r="D815" s="198" t="s">
        <v>222</v>
      </c>
      <c r="E815" s="199" t="s">
        <v>19</v>
      </c>
      <c r="F815" s="200" t="s">
        <v>576</v>
      </c>
      <c r="G815" s="197"/>
      <c r="H815" s="199" t="s">
        <v>19</v>
      </c>
      <c r="I815" s="201"/>
      <c r="J815" s="197"/>
      <c r="K815" s="197"/>
      <c r="L815" s="202"/>
      <c r="M815" s="203"/>
      <c r="N815" s="204"/>
      <c r="O815" s="204"/>
      <c r="P815" s="204"/>
      <c r="Q815" s="204"/>
      <c r="R815" s="204"/>
      <c r="S815" s="204"/>
      <c r="T815" s="205"/>
      <c r="AT815" s="206" t="s">
        <v>222</v>
      </c>
      <c r="AU815" s="206" t="s">
        <v>218</v>
      </c>
      <c r="AV815" s="13" t="s">
        <v>85</v>
      </c>
      <c r="AW815" s="13" t="s">
        <v>36</v>
      </c>
      <c r="AX815" s="13" t="s">
        <v>77</v>
      </c>
      <c r="AY815" s="206" t="s">
        <v>211</v>
      </c>
    </row>
    <row r="816" spans="1:65" s="13" customFormat="1">
      <c r="B816" s="196"/>
      <c r="C816" s="197"/>
      <c r="D816" s="198" t="s">
        <v>222</v>
      </c>
      <c r="E816" s="199" t="s">
        <v>19</v>
      </c>
      <c r="F816" s="200" t="s">
        <v>307</v>
      </c>
      <c r="G816" s="197"/>
      <c r="H816" s="199" t="s">
        <v>19</v>
      </c>
      <c r="I816" s="201"/>
      <c r="J816" s="197"/>
      <c r="K816" s="197"/>
      <c r="L816" s="202"/>
      <c r="M816" s="203"/>
      <c r="N816" s="204"/>
      <c r="O816" s="204"/>
      <c r="P816" s="204"/>
      <c r="Q816" s="204"/>
      <c r="R816" s="204"/>
      <c r="S816" s="204"/>
      <c r="T816" s="205"/>
      <c r="AT816" s="206" t="s">
        <v>222</v>
      </c>
      <c r="AU816" s="206" t="s">
        <v>218</v>
      </c>
      <c r="AV816" s="13" t="s">
        <v>85</v>
      </c>
      <c r="AW816" s="13" t="s">
        <v>36</v>
      </c>
      <c r="AX816" s="13" t="s">
        <v>77</v>
      </c>
      <c r="AY816" s="206" t="s">
        <v>211</v>
      </c>
    </row>
    <row r="817" spans="1:65" s="14" customFormat="1">
      <c r="B817" s="207"/>
      <c r="C817" s="208"/>
      <c r="D817" s="198" t="s">
        <v>222</v>
      </c>
      <c r="E817" s="209" t="s">
        <v>19</v>
      </c>
      <c r="F817" s="210" t="s">
        <v>688</v>
      </c>
      <c r="G817" s="208"/>
      <c r="H817" s="211">
        <v>4</v>
      </c>
      <c r="I817" s="212"/>
      <c r="J817" s="208"/>
      <c r="K817" s="208"/>
      <c r="L817" s="213"/>
      <c r="M817" s="214"/>
      <c r="N817" s="215"/>
      <c r="O817" s="215"/>
      <c r="P817" s="215"/>
      <c r="Q817" s="215"/>
      <c r="R817" s="215"/>
      <c r="S817" s="215"/>
      <c r="T817" s="216"/>
      <c r="AT817" s="217" t="s">
        <v>222</v>
      </c>
      <c r="AU817" s="217" t="s">
        <v>218</v>
      </c>
      <c r="AV817" s="14" t="s">
        <v>87</v>
      </c>
      <c r="AW817" s="14" t="s">
        <v>36</v>
      </c>
      <c r="AX817" s="14" t="s">
        <v>77</v>
      </c>
      <c r="AY817" s="217" t="s">
        <v>211</v>
      </c>
    </row>
    <row r="818" spans="1:65" s="15" customFormat="1">
      <c r="B818" s="218"/>
      <c r="C818" s="219"/>
      <c r="D818" s="198" t="s">
        <v>222</v>
      </c>
      <c r="E818" s="220" t="s">
        <v>19</v>
      </c>
      <c r="F818" s="221" t="s">
        <v>227</v>
      </c>
      <c r="G818" s="219"/>
      <c r="H818" s="222">
        <v>4</v>
      </c>
      <c r="I818" s="223"/>
      <c r="J818" s="219"/>
      <c r="K818" s="219"/>
      <c r="L818" s="224"/>
      <c r="M818" s="225"/>
      <c r="N818" s="226"/>
      <c r="O818" s="226"/>
      <c r="P818" s="226"/>
      <c r="Q818" s="226"/>
      <c r="R818" s="226"/>
      <c r="S818" s="226"/>
      <c r="T818" s="227"/>
      <c r="AT818" s="228" t="s">
        <v>222</v>
      </c>
      <c r="AU818" s="228" t="s">
        <v>218</v>
      </c>
      <c r="AV818" s="15" t="s">
        <v>218</v>
      </c>
      <c r="AW818" s="15" t="s">
        <v>36</v>
      </c>
      <c r="AX818" s="15" t="s">
        <v>85</v>
      </c>
      <c r="AY818" s="228" t="s">
        <v>211</v>
      </c>
    </row>
    <row r="819" spans="1:65" s="2" customFormat="1" ht="33" customHeight="1">
      <c r="A819" s="38"/>
      <c r="B819" s="39"/>
      <c r="C819" s="178" t="s">
        <v>689</v>
      </c>
      <c r="D819" s="178" t="s">
        <v>214</v>
      </c>
      <c r="E819" s="179" t="s">
        <v>690</v>
      </c>
      <c r="F819" s="180" t="s">
        <v>590</v>
      </c>
      <c r="G819" s="181" t="s">
        <v>397</v>
      </c>
      <c r="H819" s="182">
        <v>24</v>
      </c>
      <c r="I819" s="183"/>
      <c r="J819" s="184">
        <f>ROUND(I819*H819,2)</f>
        <v>0</v>
      </c>
      <c r="K819" s="180" t="s">
        <v>19</v>
      </c>
      <c r="L819" s="43"/>
      <c r="M819" s="185" t="s">
        <v>19</v>
      </c>
      <c r="N819" s="186" t="s">
        <v>48</v>
      </c>
      <c r="O819" s="68"/>
      <c r="P819" s="187">
        <f>O819*H819</f>
        <v>0</v>
      </c>
      <c r="Q819" s="187">
        <v>0</v>
      </c>
      <c r="R819" s="187">
        <f>Q819*H819</f>
        <v>0</v>
      </c>
      <c r="S819" s="187">
        <v>0</v>
      </c>
      <c r="T819" s="188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189" t="s">
        <v>218</v>
      </c>
      <c r="AT819" s="189" t="s">
        <v>214</v>
      </c>
      <c r="AU819" s="189" t="s">
        <v>218</v>
      </c>
      <c r="AY819" s="21" t="s">
        <v>211</v>
      </c>
      <c r="BE819" s="190">
        <f>IF(N819="základní",J819,0)</f>
        <v>0</v>
      </c>
      <c r="BF819" s="190">
        <f>IF(N819="snížená",J819,0)</f>
        <v>0</v>
      </c>
      <c r="BG819" s="190">
        <f>IF(N819="zákl. přenesená",J819,0)</f>
        <v>0</v>
      </c>
      <c r="BH819" s="190">
        <f>IF(N819="sníž. přenesená",J819,0)</f>
        <v>0</v>
      </c>
      <c r="BI819" s="190">
        <f>IF(N819="nulová",J819,0)</f>
        <v>0</v>
      </c>
      <c r="BJ819" s="21" t="s">
        <v>85</v>
      </c>
      <c r="BK819" s="190">
        <f>ROUND(I819*H819,2)</f>
        <v>0</v>
      </c>
      <c r="BL819" s="21" t="s">
        <v>218</v>
      </c>
      <c r="BM819" s="189" t="s">
        <v>691</v>
      </c>
    </row>
    <row r="820" spans="1:65" s="13" customFormat="1">
      <c r="B820" s="196"/>
      <c r="C820" s="197"/>
      <c r="D820" s="198" t="s">
        <v>222</v>
      </c>
      <c r="E820" s="199" t="s">
        <v>19</v>
      </c>
      <c r="F820" s="200" t="s">
        <v>223</v>
      </c>
      <c r="G820" s="197"/>
      <c r="H820" s="199" t="s">
        <v>19</v>
      </c>
      <c r="I820" s="201"/>
      <c r="J820" s="197"/>
      <c r="K820" s="197"/>
      <c r="L820" s="202"/>
      <c r="M820" s="203"/>
      <c r="N820" s="204"/>
      <c r="O820" s="204"/>
      <c r="P820" s="204"/>
      <c r="Q820" s="204"/>
      <c r="R820" s="204"/>
      <c r="S820" s="204"/>
      <c r="T820" s="205"/>
      <c r="AT820" s="206" t="s">
        <v>222</v>
      </c>
      <c r="AU820" s="206" t="s">
        <v>218</v>
      </c>
      <c r="AV820" s="13" t="s">
        <v>85</v>
      </c>
      <c r="AW820" s="13" t="s">
        <v>36</v>
      </c>
      <c r="AX820" s="13" t="s">
        <v>77</v>
      </c>
      <c r="AY820" s="206" t="s">
        <v>211</v>
      </c>
    </row>
    <row r="821" spans="1:65" s="13" customFormat="1">
      <c r="B821" s="196"/>
      <c r="C821" s="197"/>
      <c r="D821" s="198" t="s">
        <v>222</v>
      </c>
      <c r="E821" s="199" t="s">
        <v>19</v>
      </c>
      <c r="F821" s="200" t="s">
        <v>391</v>
      </c>
      <c r="G821" s="197"/>
      <c r="H821" s="199" t="s">
        <v>19</v>
      </c>
      <c r="I821" s="201"/>
      <c r="J821" s="197"/>
      <c r="K821" s="197"/>
      <c r="L821" s="202"/>
      <c r="M821" s="203"/>
      <c r="N821" s="204"/>
      <c r="O821" s="204"/>
      <c r="P821" s="204"/>
      <c r="Q821" s="204"/>
      <c r="R821" s="204"/>
      <c r="S821" s="204"/>
      <c r="T821" s="205"/>
      <c r="AT821" s="206" t="s">
        <v>222</v>
      </c>
      <c r="AU821" s="206" t="s">
        <v>218</v>
      </c>
      <c r="AV821" s="13" t="s">
        <v>85</v>
      </c>
      <c r="AW821" s="13" t="s">
        <v>36</v>
      </c>
      <c r="AX821" s="13" t="s">
        <v>77</v>
      </c>
      <c r="AY821" s="206" t="s">
        <v>211</v>
      </c>
    </row>
    <row r="822" spans="1:65" s="13" customFormat="1">
      <c r="B822" s="196"/>
      <c r="C822" s="197"/>
      <c r="D822" s="198" t="s">
        <v>222</v>
      </c>
      <c r="E822" s="199" t="s">
        <v>19</v>
      </c>
      <c r="F822" s="200" t="s">
        <v>576</v>
      </c>
      <c r="G822" s="197"/>
      <c r="H822" s="199" t="s">
        <v>19</v>
      </c>
      <c r="I822" s="201"/>
      <c r="J822" s="197"/>
      <c r="K822" s="197"/>
      <c r="L822" s="202"/>
      <c r="M822" s="203"/>
      <c r="N822" s="204"/>
      <c r="O822" s="204"/>
      <c r="P822" s="204"/>
      <c r="Q822" s="204"/>
      <c r="R822" s="204"/>
      <c r="S822" s="204"/>
      <c r="T822" s="205"/>
      <c r="AT822" s="206" t="s">
        <v>222</v>
      </c>
      <c r="AU822" s="206" t="s">
        <v>218</v>
      </c>
      <c r="AV822" s="13" t="s">
        <v>85</v>
      </c>
      <c r="AW822" s="13" t="s">
        <v>36</v>
      </c>
      <c r="AX822" s="13" t="s">
        <v>77</v>
      </c>
      <c r="AY822" s="206" t="s">
        <v>211</v>
      </c>
    </row>
    <row r="823" spans="1:65" s="13" customFormat="1">
      <c r="B823" s="196"/>
      <c r="C823" s="197"/>
      <c r="D823" s="198" t="s">
        <v>222</v>
      </c>
      <c r="E823" s="199" t="s">
        <v>19</v>
      </c>
      <c r="F823" s="200" t="s">
        <v>307</v>
      </c>
      <c r="G823" s="197"/>
      <c r="H823" s="199" t="s">
        <v>19</v>
      </c>
      <c r="I823" s="201"/>
      <c r="J823" s="197"/>
      <c r="K823" s="197"/>
      <c r="L823" s="202"/>
      <c r="M823" s="203"/>
      <c r="N823" s="204"/>
      <c r="O823" s="204"/>
      <c r="P823" s="204"/>
      <c r="Q823" s="204"/>
      <c r="R823" s="204"/>
      <c r="S823" s="204"/>
      <c r="T823" s="205"/>
      <c r="AT823" s="206" t="s">
        <v>222</v>
      </c>
      <c r="AU823" s="206" t="s">
        <v>218</v>
      </c>
      <c r="AV823" s="13" t="s">
        <v>85</v>
      </c>
      <c r="AW823" s="13" t="s">
        <v>36</v>
      </c>
      <c r="AX823" s="13" t="s">
        <v>77</v>
      </c>
      <c r="AY823" s="206" t="s">
        <v>211</v>
      </c>
    </row>
    <row r="824" spans="1:65" s="14" customFormat="1">
      <c r="B824" s="207"/>
      <c r="C824" s="208"/>
      <c r="D824" s="198" t="s">
        <v>222</v>
      </c>
      <c r="E824" s="209" t="s">
        <v>19</v>
      </c>
      <c r="F824" s="210" t="s">
        <v>692</v>
      </c>
      <c r="G824" s="208"/>
      <c r="H824" s="211">
        <v>24</v>
      </c>
      <c r="I824" s="212"/>
      <c r="J824" s="208"/>
      <c r="K824" s="208"/>
      <c r="L824" s="213"/>
      <c r="M824" s="214"/>
      <c r="N824" s="215"/>
      <c r="O824" s="215"/>
      <c r="P824" s="215"/>
      <c r="Q824" s="215"/>
      <c r="R824" s="215"/>
      <c r="S824" s="215"/>
      <c r="T824" s="216"/>
      <c r="AT824" s="217" t="s">
        <v>222</v>
      </c>
      <c r="AU824" s="217" t="s">
        <v>218</v>
      </c>
      <c r="AV824" s="14" t="s">
        <v>87</v>
      </c>
      <c r="AW824" s="14" t="s">
        <v>36</v>
      </c>
      <c r="AX824" s="14" t="s">
        <v>77</v>
      </c>
      <c r="AY824" s="217" t="s">
        <v>211</v>
      </c>
    </row>
    <row r="825" spans="1:65" s="15" customFormat="1">
      <c r="B825" s="218"/>
      <c r="C825" s="219"/>
      <c r="D825" s="198" t="s">
        <v>222</v>
      </c>
      <c r="E825" s="220" t="s">
        <v>19</v>
      </c>
      <c r="F825" s="221" t="s">
        <v>227</v>
      </c>
      <c r="G825" s="219"/>
      <c r="H825" s="222">
        <v>24</v>
      </c>
      <c r="I825" s="223"/>
      <c r="J825" s="219"/>
      <c r="K825" s="219"/>
      <c r="L825" s="224"/>
      <c r="M825" s="225"/>
      <c r="N825" s="226"/>
      <c r="O825" s="226"/>
      <c r="P825" s="226"/>
      <c r="Q825" s="226"/>
      <c r="R825" s="226"/>
      <c r="S825" s="226"/>
      <c r="T825" s="227"/>
      <c r="AT825" s="228" t="s">
        <v>222</v>
      </c>
      <c r="AU825" s="228" t="s">
        <v>218</v>
      </c>
      <c r="AV825" s="15" t="s">
        <v>218</v>
      </c>
      <c r="AW825" s="15" t="s">
        <v>36</v>
      </c>
      <c r="AX825" s="15" t="s">
        <v>85</v>
      </c>
      <c r="AY825" s="228" t="s">
        <v>211</v>
      </c>
    </row>
    <row r="826" spans="1:65" s="2" customFormat="1" ht="24.2" customHeight="1">
      <c r="A826" s="38"/>
      <c r="B826" s="39"/>
      <c r="C826" s="178" t="s">
        <v>693</v>
      </c>
      <c r="D826" s="178" t="s">
        <v>214</v>
      </c>
      <c r="E826" s="179" t="s">
        <v>694</v>
      </c>
      <c r="F826" s="180" t="s">
        <v>600</v>
      </c>
      <c r="G826" s="181" t="s">
        <v>397</v>
      </c>
      <c r="H826" s="182">
        <v>1</v>
      </c>
      <c r="I826" s="183"/>
      <c r="J826" s="184">
        <f>ROUND(I826*H826,2)</f>
        <v>0</v>
      </c>
      <c r="K826" s="180" t="s">
        <v>19</v>
      </c>
      <c r="L826" s="43"/>
      <c r="M826" s="185" t="s">
        <v>19</v>
      </c>
      <c r="N826" s="186" t="s">
        <v>48</v>
      </c>
      <c r="O826" s="68"/>
      <c r="P826" s="187">
        <f>O826*H826</f>
        <v>0</v>
      </c>
      <c r="Q826" s="187">
        <v>0</v>
      </c>
      <c r="R826" s="187">
        <f>Q826*H826</f>
        <v>0</v>
      </c>
      <c r="S826" s="187">
        <v>0</v>
      </c>
      <c r="T826" s="188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189" t="s">
        <v>218</v>
      </c>
      <c r="AT826" s="189" t="s">
        <v>214</v>
      </c>
      <c r="AU826" s="189" t="s">
        <v>218</v>
      </c>
      <c r="AY826" s="21" t="s">
        <v>211</v>
      </c>
      <c r="BE826" s="190">
        <f>IF(N826="základní",J826,0)</f>
        <v>0</v>
      </c>
      <c r="BF826" s="190">
        <f>IF(N826="snížená",J826,0)</f>
        <v>0</v>
      </c>
      <c r="BG826" s="190">
        <f>IF(N826="zákl. přenesená",J826,0)</f>
        <v>0</v>
      </c>
      <c r="BH826" s="190">
        <f>IF(N826="sníž. přenesená",J826,0)</f>
        <v>0</v>
      </c>
      <c r="BI826" s="190">
        <f>IF(N826="nulová",J826,0)</f>
        <v>0</v>
      </c>
      <c r="BJ826" s="21" t="s">
        <v>85</v>
      </c>
      <c r="BK826" s="190">
        <f>ROUND(I826*H826,2)</f>
        <v>0</v>
      </c>
      <c r="BL826" s="21" t="s">
        <v>218</v>
      </c>
      <c r="BM826" s="189" t="s">
        <v>695</v>
      </c>
    </row>
    <row r="827" spans="1:65" s="13" customFormat="1">
      <c r="B827" s="196"/>
      <c r="C827" s="197"/>
      <c r="D827" s="198" t="s">
        <v>222</v>
      </c>
      <c r="E827" s="199" t="s">
        <v>19</v>
      </c>
      <c r="F827" s="200" t="s">
        <v>223</v>
      </c>
      <c r="G827" s="197"/>
      <c r="H827" s="199" t="s">
        <v>19</v>
      </c>
      <c r="I827" s="201"/>
      <c r="J827" s="197"/>
      <c r="K827" s="197"/>
      <c r="L827" s="202"/>
      <c r="M827" s="203"/>
      <c r="N827" s="204"/>
      <c r="O827" s="204"/>
      <c r="P827" s="204"/>
      <c r="Q827" s="204"/>
      <c r="R827" s="204"/>
      <c r="S827" s="204"/>
      <c r="T827" s="205"/>
      <c r="AT827" s="206" t="s">
        <v>222</v>
      </c>
      <c r="AU827" s="206" t="s">
        <v>218</v>
      </c>
      <c r="AV827" s="13" t="s">
        <v>85</v>
      </c>
      <c r="AW827" s="13" t="s">
        <v>36</v>
      </c>
      <c r="AX827" s="13" t="s">
        <v>77</v>
      </c>
      <c r="AY827" s="206" t="s">
        <v>211</v>
      </c>
    </row>
    <row r="828" spans="1:65" s="13" customFormat="1">
      <c r="B828" s="196"/>
      <c r="C828" s="197"/>
      <c r="D828" s="198" t="s">
        <v>222</v>
      </c>
      <c r="E828" s="199" t="s">
        <v>19</v>
      </c>
      <c r="F828" s="200" t="s">
        <v>391</v>
      </c>
      <c r="G828" s="197"/>
      <c r="H828" s="199" t="s">
        <v>19</v>
      </c>
      <c r="I828" s="201"/>
      <c r="J828" s="197"/>
      <c r="K828" s="197"/>
      <c r="L828" s="202"/>
      <c r="M828" s="203"/>
      <c r="N828" s="204"/>
      <c r="O828" s="204"/>
      <c r="P828" s="204"/>
      <c r="Q828" s="204"/>
      <c r="R828" s="204"/>
      <c r="S828" s="204"/>
      <c r="T828" s="205"/>
      <c r="AT828" s="206" t="s">
        <v>222</v>
      </c>
      <c r="AU828" s="206" t="s">
        <v>218</v>
      </c>
      <c r="AV828" s="13" t="s">
        <v>85</v>
      </c>
      <c r="AW828" s="13" t="s">
        <v>36</v>
      </c>
      <c r="AX828" s="13" t="s">
        <v>77</v>
      </c>
      <c r="AY828" s="206" t="s">
        <v>211</v>
      </c>
    </row>
    <row r="829" spans="1:65" s="13" customFormat="1">
      <c r="B829" s="196"/>
      <c r="C829" s="197"/>
      <c r="D829" s="198" t="s">
        <v>222</v>
      </c>
      <c r="E829" s="199" t="s">
        <v>19</v>
      </c>
      <c r="F829" s="200" t="s">
        <v>576</v>
      </c>
      <c r="G829" s="197"/>
      <c r="H829" s="199" t="s">
        <v>19</v>
      </c>
      <c r="I829" s="201"/>
      <c r="J829" s="197"/>
      <c r="K829" s="197"/>
      <c r="L829" s="202"/>
      <c r="M829" s="203"/>
      <c r="N829" s="204"/>
      <c r="O829" s="204"/>
      <c r="P829" s="204"/>
      <c r="Q829" s="204"/>
      <c r="R829" s="204"/>
      <c r="S829" s="204"/>
      <c r="T829" s="205"/>
      <c r="AT829" s="206" t="s">
        <v>222</v>
      </c>
      <c r="AU829" s="206" t="s">
        <v>218</v>
      </c>
      <c r="AV829" s="13" t="s">
        <v>85</v>
      </c>
      <c r="AW829" s="13" t="s">
        <v>36</v>
      </c>
      <c r="AX829" s="13" t="s">
        <v>77</v>
      </c>
      <c r="AY829" s="206" t="s">
        <v>211</v>
      </c>
    </row>
    <row r="830" spans="1:65" s="13" customFormat="1">
      <c r="B830" s="196"/>
      <c r="C830" s="197"/>
      <c r="D830" s="198" t="s">
        <v>222</v>
      </c>
      <c r="E830" s="199" t="s">
        <v>19</v>
      </c>
      <c r="F830" s="200" t="s">
        <v>307</v>
      </c>
      <c r="G830" s="197"/>
      <c r="H830" s="199" t="s">
        <v>19</v>
      </c>
      <c r="I830" s="201"/>
      <c r="J830" s="197"/>
      <c r="K830" s="197"/>
      <c r="L830" s="202"/>
      <c r="M830" s="203"/>
      <c r="N830" s="204"/>
      <c r="O830" s="204"/>
      <c r="P830" s="204"/>
      <c r="Q830" s="204"/>
      <c r="R830" s="204"/>
      <c r="S830" s="204"/>
      <c r="T830" s="205"/>
      <c r="AT830" s="206" t="s">
        <v>222</v>
      </c>
      <c r="AU830" s="206" t="s">
        <v>218</v>
      </c>
      <c r="AV830" s="13" t="s">
        <v>85</v>
      </c>
      <c r="AW830" s="13" t="s">
        <v>36</v>
      </c>
      <c r="AX830" s="13" t="s">
        <v>77</v>
      </c>
      <c r="AY830" s="206" t="s">
        <v>211</v>
      </c>
    </row>
    <row r="831" spans="1:65" s="14" customFormat="1">
      <c r="B831" s="207"/>
      <c r="C831" s="208"/>
      <c r="D831" s="198" t="s">
        <v>222</v>
      </c>
      <c r="E831" s="209" t="s">
        <v>19</v>
      </c>
      <c r="F831" s="210" t="s">
        <v>696</v>
      </c>
      <c r="G831" s="208"/>
      <c r="H831" s="211">
        <v>1</v>
      </c>
      <c r="I831" s="212"/>
      <c r="J831" s="208"/>
      <c r="K831" s="208"/>
      <c r="L831" s="213"/>
      <c r="M831" s="214"/>
      <c r="N831" s="215"/>
      <c r="O831" s="215"/>
      <c r="P831" s="215"/>
      <c r="Q831" s="215"/>
      <c r="R831" s="215"/>
      <c r="S831" s="215"/>
      <c r="T831" s="216"/>
      <c r="AT831" s="217" t="s">
        <v>222</v>
      </c>
      <c r="AU831" s="217" t="s">
        <v>218</v>
      </c>
      <c r="AV831" s="14" t="s">
        <v>87</v>
      </c>
      <c r="AW831" s="14" t="s">
        <v>36</v>
      </c>
      <c r="AX831" s="14" t="s">
        <v>77</v>
      </c>
      <c r="AY831" s="217" t="s">
        <v>211</v>
      </c>
    </row>
    <row r="832" spans="1:65" s="15" customFormat="1">
      <c r="B832" s="218"/>
      <c r="C832" s="219"/>
      <c r="D832" s="198" t="s">
        <v>222</v>
      </c>
      <c r="E832" s="220" t="s">
        <v>19</v>
      </c>
      <c r="F832" s="221" t="s">
        <v>227</v>
      </c>
      <c r="G832" s="219"/>
      <c r="H832" s="222">
        <v>1</v>
      </c>
      <c r="I832" s="223"/>
      <c r="J832" s="219"/>
      <c r="K832" s="219"/>
      <c r="L832" s="224"/>
      <c r="M832" s="225"/>
      <c r="N832" s="226"/>
      <c r="O832" s="226"/>
      <c r="P832" s="226"/>
      <c r="Q832" s="226"/>
      <c r="R832" s="226"/>
      <c r="S832" s="226"/>
      <c r="T832" s="227"/>
      <c r="AT832" s="228" t="s">
        <v>222</v>
      </c>
      <c r="AU832" s="228" t="s">
        <v>218</v>
      </c>
      <c r="AV832" s="15" t="s">
        <v>218</v>
      </c>
      <c r="AW832" s="15" t="s">
        <v>36</v>
      </c>
      <c r="AX832" s="15" t="s">
        <v>85</v>
      </c>
      <c r="AY832" s="228" t="s">
        <v>211</v>
      </c>
    </row>
    <row r="833" spans="1:65" s="2" customFormat="1" ht="16.5" customHeight="1">
      <c r="A833" s="38"/>
      <c r="B833" s="39"/>
      <c r="C833" s="178" t="s">
        <v>697</v>
      </c>
      <c r="D833" s="178" t="s">
        <v>214</v>
      </c>
      <c r="E833" s="179" t="s">
        <v>698</v>
      </c>
      <c r="F833" s="180" t="s">
        <v>604</v>
      </c>
      <c r="G833" s="181" t="s">
        <v>397</v>
      </c>
      <c r="H833" s="182">
        <v>1</v>
      </c>
      <c r="I833" s="183"/>
      <c r="J833" s="184">
        <f>ROUND(I833*H833,2)</f>
        <v>0</v>
      </c>
      <c r="K833" s="180" t="s">
        <v>19</v>
      </c>
      <c r="L833" s="43"/>
      <c r="M833" s="185" t="s">
        <v>19</v>
      </c>
      <c r="N833" s="186" t="s">
        <v>48</v>
      </c>
      <c r="O833" s="68"/>
      <c r="P833" s="187">
        <f>O833*H833</f>
        <v>0</v>
      </c>
      <c r="Q833" s="187">
        <v>0</v>
      </c>
      <c r="R833" s="187">
        <f>Q833*H833</f>
        <v>0</v>
      </c>
      <c r="S833" s="187">
        <v>0</v>
      </c>
      <c r="T833" s="188">
        <f>S833*H833</f>
        <v>0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189" t="s">
        <v>218</v>
      </c>
      <c r="AT833" s="189" t="s">
        <v>214</v>
      </c>
      <c r="AU833" s="189" t="s">
        <v>218</v>
      </c>
      <c r="AY833" s="21" t="s">
        <v>211</v>
      </c>
      <c r="BE833" s="190">
        <f>IF(N833="základní",J833,0)</f>
        <v>0</v>
      </c>
      <c r="BF833" s="190">
        <f>IF(N833="snížená",J833,0)</f>
        <v>0</v>
      </c>
      <c r="BG833" s="190">
        <f>IF(N833="zákl. přenesená",J833,0)</f>
        <v>0</v>
      </c>
      <c r="BH833" s="190">
        <f>IF(N833="sníž. přenesená",J833,0)</f>
        <v>0</v>
      </c>
      <c r="BI833" s="190">
        <f>IF(N833="nulová",J833,0)</f>
        <v>0</v>
      </c>
      <c r="BJ833" s="21" t="s">
        <v>85</v>
      </c>
      <c r="BK833" s="190">
        <f>ROUND(I833*H833,2)</f>
        <v>0</v>
      </c>
      <c r="BL833" s="21" t="s">
        <v>218</v>
      </c>
      <c r="BM833" s="189" t="s">
        <v>699</v>
      </c>
    </row>
    <row r="834" spans="1:65" s="13" customFormat="1">
      <c r="B834" s="196"/>
      <c r="C834" s="197"/>
      <c r="D834" s="198" t="s">
        <v>222</v>
      </c>
      <c r="E834" s="199" t="s">
        <v>19</v>
      </c>
      <c r="F834" s="200" t="s">
        <v>223</v>
      </c>
      <c r="G834" s="197"/>
      <c r="H834" s="199" t="s">
        <v>19</v>
      </c>
      <c r="I834" s="201"/>
      <c r="J834" s="197"/>
      <c r="K834" s="197"/>
      <c r="L834" s="202"/>
      <c r="M834" s="203"/>
      <c r="N834" s="204"/>
      <c r="O834" s="204"/>
      <c r="P834" s="204"/>
      <c r="Q834" s="204"/>
      <c r="R834" s="204"/>
      <c r="S834" s="204"/>
      <c r="T834" s="205"/>
      <c r="AT834" s="206" t="s">
        <v>222</v>
      </c>
      <c r="AU834" s="206" t="s">
        <v>218</v>
      </c>
      <c r="AV834" s="13" t="s">
        <v>85</v>
      </c>
      <c r="AW834" s="13" t="s">
        <v>36</v>
      </c>
      <c r="AX834" s="13" t="s">
        <v>77</v>
      </c>
      <c r="AY834" s="206" t="s">
        <v>211</v>
      </c>
    </row>
    <row r="835" spans="1:65" s="13" customFormat="1">
      <c r="B835" s="196"/>
      <c r="C835" s="197"/>
      <c r="D835" s="198" t="s">
        <v>222</v>
      </c>
      <c r="E835" s="199" t="s">
        <v>19</v>
      </c>
      <c r="F835" s="200" t="s">
        <v>391</v>
      </c>
      <c r="G835" s="197"/>
      <c r="H835" s="199" t="s">
        <v>19</v>
      </c>
      <c r="I835" s="201"/>
      <c r="J835" s="197"/>
      <c r="K835" s="197"/>
      <c r="L835" s="202"/>
      <c r="M835" s="203"/>
      <c r="N835" s="204"/>
      <c r="O835" s="204"/>
      <c r="P835" s="204"/>
      <c r="Q835" s="204"/>
      <c r="R835" s="204"/>
      <c r="S835" s="204"/>
      <c r="T835" s="205"/>
      <c r="AT835" s="206" t="s">
        <v>222</v>
      </c>
      <c r="AU835" s="206" t="s">
        <v>218</v>
      </c>
      <c r="AV835" s="13" t="s">
        <v>85</v>
      </c>
      <c r="AW835" s="13" t="s">
        <v>36</v>
      </c>
      <c r="AX835" s="13" t="s">
        <v>77</v>
      </c>
      <c r="AY835" s="206" t="s">
        <v>211</v>
      </c>
    </row>
    <row r="836" spans="1:65" s="13" customFormat="1">
      <c r="B836" s="196"/>
      <c r="C836" s="197"/>
      <c r="D836" s="198" t="s">
        <v>222</v>
      </c>
      <c r="E836" s="199" t="s">
        <v>19</v>
      </c>
      <c r="F836" s="200" t="s">
        <v>576</v>
      </c>
      <c r="G836" s="197"/>
      <c r="H836" s="199" t="s">
        <v>19</v>
      </c>
      <c r="I836" s="201"/>
      <c r="J836" s="197"/>
      <c r="K836" s="197"/>
      <c r="L836" s="202"/>
      <c r="M836" s="203"/>
      <c r="N836" s="204"/>
      <c r="O836" s="204"/>
      <c r="P836" s="204"/>
      <c r="Q836" s="204"/>
      <c r="R836" s="204"/>
      <c r="S836" s="204"/>
      <c r="T836" s="205"/>
      <c r="AT836" s="206" t="s">
        <v>222</v>
      </c>
      <c r="AU836" s="206" t="s">
        <v>218</v>
      </c>
      <c r="AV836" s="13" t="s">
        <v>85</v>
      </c>
      <c r="AW836" s="13" t="s">
        <v>36</v>
      </c>
      <c r="AX836" s="13" t="s">
        <v>77</v>
      </c>
      <c r="AY836" s="206" t="s">
        <v>211</v>
      </c>
    </row>
    <row r="837" spans="1:65" s="13" customFormat="1">
      <c r="B837" s="196"/>
      <c r="C837" s="197"/>
      <c r="D837" s="198" t="s">
        <v>222</v>
      </c>
      <c r="E837" s="199" t="s">
        <v>19</v>
      </c>
      <c r="F837" s="200" t="s">
        <v>307</v>
      </c>
      <c r="G837" s="197"/>
      <c r="H837" s="199" t="s">
        <v>19</v>
      </c>
      <c r="I837" s="201"/>
      <c r="J837" s="197"/>
      <c r="K837" s="197"/>
      <c r="L837" s="202"/>
      <c r="M837" s="203"/>
      <c r="N837" s="204"/>
      <c r="O837" s="204"/>
      <c r="P837" s="204"/>
      <c r="Q837" s="204"/>
      <c r="R837" s="204"/>
      <c r="S837" s="204"/>
      <c r="T837" s="205"/>
      <c r="AT837" s="206" t="s">
        <v>222</v>
      </c>
      <c r="AU837" s="206" t="s">
        <v>218</v>
      </c>
      <c r="AV837" s="13" t="s">
        <v>85</v>
      </c>
      <c r="AW837" s="13" t="s">
        <v>36</v>
      </c>
      <c r="AX837" s="13" t="s">
        <v>77</v>
      </c>
      <c r="AY837" s="206" t="s">
        <v>211</v>
      </c>
    </row>
    <row r="838" spans="1:65" s="14" customFormat="1">
      <c r="B838" s="207"/>
      <c r="C838" s="208"/>
      <c r="D838" s="198" t="s">
        <v>222</v>
      </c>
      <c r="E838" s="209" t="s">
        <v>19</v>
      </c>
      <c r="F838" s="210" t="s">
        <v>696</v>
      </c>
      <c r="G838" s="208"/>
      <c r="H838" s="211">
        <v>1</v>
      </c>
      <c r="I838" s="212"/>
      <c r="J838" s="208"/>
      <c r="K838" s="208"/>
      <c r="L838" s="213"/>
      <c r="M838" s="214"/>
      <c r="N838" s="215"/>
      <c r="O838" s="215"/>
      <c r="P838" s="215"/>
      <c r="Q838" s="215"/>
      <c r="R838" s="215"/>
      <c r="S838" s="215"/>
      <c r="T838" s="216"/>
      <c r="AT838" s="217" t="s">
        <v>222</v>
      </c>
      <c r="AU838" s="217" t="s">
        <v>218</v>
      </c>
      <c r="AV838" s="14" t="s">
        <v>87</v>
      </c>
      <c r="AW838" s="14" t="s">
        <v>36</v>
      </c>
      <c r="AX838" s="14" t="s">
        <v>77</v>
      </c>
      <c r="AY838" s="217" t="s">
        <v>211</v>
      </c>
    </row>
    <row r="839" spans="1:65" s="15" customFormat="1">
      <c r="B839" s="218"/>
      <c r="C839" s="219"/>
      <c r="D839" s="198" t="s">
        <v>222</v>
      </c>
      <c r="E839" s="220" t="s">
        <v>19</v>
      </c>
      <c r="F839" s="221" t="s">
        <v>227</v>
      </c>
      <c r="G839" s="219"/>
      <c r="H839" s="222">
        <v>1</v>
      </c>
      <c r="I839" s="223"/>
      <c r="J839" s="219"/>
      <c r="K839" s="219"/>
      <c r="L839" s="224"/>
      <c r="M839" s="225"/>
      <c r="N839" s="226"/>
      <c r="O839" s="226"/>
      <c r="P839" s="226"/>
      <c r="Q839" s="226"/>
      <c r="R839" s="226"/>
      <c r="S839" s="226"/>
      <c r="T839" s="227"/>
      <c r="AT839" s="228" t="s">
        <v>222</v>
      </c>
      <c r="AU839" s="228" t="s">
        <v>218</v>
      </c>
      <c r="AV839" s="15" t="s">
        <v>218</v>
      </c>
      <c r="AW839" s="15" t="s">
        <v>36</v>
      </c>
      <c r="AX839" s="15" t="s">
        <v>85</v>
      </c>
      <c r="AY839" s="228" t="s">
        <v>211</v>
      </c>
    </row>
    <row r="840" spans="1:65" s="2" customFormat="1" ht="24.2" customHeight="1">
      <c r="A840" s="38"/>
      <c r="B840" s="39"/>
      <c r="C840" s="178" t="s">
        <v>700</v>
      </c>
      <c r="D840" s="178" t="s">
        <v>214</v>
      </c>
      <c r="E840" s="179" t="s">
        <v>701</v>
      </c>
      <c r="F840" s="180" t="s">
        <v>608</v>
      </c>
      <c r="G840" s="181" t="s">
        <v>96</v>
      </c>
      <c r="H840" s="182">
        <v>6.4</v>
      </c>
      <c r="I840" s="183"/>
      <c r="J840" s="184">
        <f>ROUND(I840*H840,2)</f>
        <v>0</v>
      </c>
      <c r="K840" s="180" t="s">
        <v>19</v>
      </c>
      <c r="L840" s="43"/>
      <c r="M840" s="185" t="s">
        <v>19</v>
      </c>
      <c r="N840" s="186" t="s">
        <v>48</v>
      </c>
      <c r="O840" s="68"/>
      <c r="P840" s="187">
        <f>O840*H840</f>
        <v>0</v>
      </c>
      <c r="Q840" s="187">
        <v>0</v>
      </c>
      <c r="R840" s="187">
        <f>Q840*H840</f>
        <v>0</v>
      </c>
      <c r="S840" s="187">
        <v>0</v>
      </c>
      <c r="T840" s="188">
        <f>S840*H840</f>
        <v>0</v>
      </c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R840" s="189" t="s">
        <v>218</v>
      </c>
      <c r="AT840" s="189" t="s">
        <v>214</v>
      </c>
      <c r="AU840" s="189" t="s">
        <v>218</v>
      </c>
      <c r="AY840" s="21" t="s">
        <v>211</v>
      </c>
      <c r="BE840" s="190">
        <f>IF(N840="základní",J840,0)</f>
        <v>0</v>
      </c>
      <c r="BF840" s="190">
        <f>IF(N840="snížená",J840,0)</f>
        <v>0</v>
      </c>
      <c r="BG840" s="190">
        <f>IF(N840="zákl. přenesená",J840,0)</f>
        <v>0</v>
      </c>
      <c r="BH840" s="190">
        <f>IF(N840="sníž. přenesená",J840,0)</f>
        <v>0</v>
      </c>
      <c r="BI840" s="190">
        <f>IF(N840="nulová",J840,0)</f>
        <v>0</v>
      </c>
      <c r="BJ840" s="21" t="s">
        <v>85</v>
      </c>
      <c r="BK840" s="190">
        <f>ROUND(I840*H840,2)</f>
        <v>0</v>
      </c>
      <c r="BL840" s="21" t="s">
        <v>218</v>
      </c>
      <c r="BM840" s="189" t="s">
        <v>702</v>
      </c>
    </row>
    <row r="841" spans="1:65" s="13" customFormat="1">
      <c r="B841" s="196"/>
      <c r="C841" s="197"/>
      <c r="D841" s="198" t="s">
        <v>222</v>
      </c>
      <c r="E841" s="199" t="s">
        <v>19</v>
      </c>
      <c r="F841" s="200" t="s">
        <v>223</v>
      </c>
      <c r="G841" s="197"/>
      <c r="H841" s="199" t="s">
        <v>19</v>
      </c>
      <c r="I841" s="201"/>
      <c r="J841" s="197"/>
      <c r="K841" s="197"/>
      <c r="L841" s="202"/>
      <c r="M841" s="203"/>
      <c r="N841" s="204"/>
      <c r="O841" s="204"/>
      <c r="P841" s="204"/>
      <c r="Q841" s="204"/>
      <c r="R841" s="204"/>
      <c r="S841" s="204"/>
      <c r="T841" s="205"/>
      <c r="AT841" s="206" t="s">
        <v>222</v>
      </c>
      <c r="AU841" s="206" t="s">
        <v>218</v>
      </c>
      <c r="AV841" s="13" t="s">
        <v>85</v>
      </c>
      <c r="AW841" s="13" t="s">
        <v>36</v>
      </c>
      <c r="AX841" s="13" t="s">
        <v>77</v>
      </c>
      <c r="AY841" s="206" t="s">
        <v>211</v>
      </c>
    </row>
    <row r="842" spans="1:65" s="13" customFormat="1">
      <c r="B842" s="196"/>
      <c r="C842" s="197"/>
      <c r="D842" s="198" t="s">
        <v>222</v>
      </c>
      <c r="E842" s="199" t="s">
        <v>19</v>
      </c>
      <c r="F842" s="200" t="s">
        <v>391</v>
      </c>
      <c r="G842" s="197"/>
      <c r="H842" s="199" t="s">
        <v>19</v>
      </c>
      <c r="I842" s="201"/>
      <c r="J842" s="197"/>
      <c r="K842" s="197"/>
      <c r="L842" s="202"/>
      <c r="M842" s="203"/>
      <c r="N842" s="204"/>
      <c r="O842" s="204"/>
      <c r="P842" s="204"/>
      <c r="Q842" s="204"/>
      <c r="R842" s="204"/>
      <c r="S842" s="204"/>
      <c r="T842" s="205"/>
      <c r="AT842" s="206" t="s">
        <v>222</v>
      </c>
      <c r="AU842" s="206" t="s">
        <v>218</v>
      </c>
      <c r="AV842" s="13" t="s">
        <v>85</v>
      </c>
      <c r="AW842" s="13" t="s">
        <v>36</v>
      </c>
      <c r="AX842" s="13" t="s">
        <v>77</v>
      </c>
      <c r="AY842" s="206" t="s">
        <v>211</v>
      </c>
    </row>
    <row r="843" spans="1:65" s="13" customFormat="1">
      <c r="B843" s="196"/>
      <c r="C843" s="197"/>
      <c r="D843" s="198" t="s">
        <v>222</v>
      </c>
      <c r="E843" s="199" t="s">
        <v>19</v>
      </c>
      <c r="F843" s="200" t="s">
        <v>576</v>
      </c>
      <c r="G843" s="197"/>
      <c r="H843" s="199" t="s">
        <v>19</v>
      </c>
      <c r="I843" s="201"/>
      <c r="J843" s="197"/>
      <c r="K843" s="197"/>
      <c r="L843" s="202"/>
      <c r="M843" s="203"/>
      <c r="N843" s="204"/>
      <c r="O843" s="204"/>
      <c r="P843" s="204"/>
      <c r="Q843" s="204"/>
      <c r="R843" s="204"/>
      <c r="S843" s="204"/>
      <c r="T843" s="205"/>
      <c r="AT843" s="206" t="s">
        <v>222</v>
      </c>
      <c r="AU843" s="206" t="s">
        <v>218</v>
      </c>
      <c r="AV843" s="13" t="s">
        <v>85</v>
      </c>
      <c r="AW843" s="13" t="s">
        <v>36</v>
      </c>
      <c r="AX843" s="13" t="s">
        <v>77</v>
      </c>
      <c r="AY843" s="206" t="s">
        <v>211</v>
      </c>
    </row>
    <row r="844" spans="1:65" s="13" customFormat="1">
      <c r="B844" s="196"/>
      <c r="C844" s="197"/>
      <c r="D844" s="198" t="s">
        <v>222</v>
      </c>
      <c r="E844" s="199" t="s">
        <v>19</v>
      </c>
      <c r="F844" s="200" t="s">
        <v>307</v>
      </c>
      <c r="G844" s="197"/>
      <c r="H844" s="199" t="s">
        <v>19</v>
      </c>
      <c r="I844" s="201"/>
      <c r="J844" s="197"/>
      <c r="K844" s="197"/>
      <c r="L844" s="202"/>
      <c r="M844" s="203"/>
      <c r="N844" s="204"/>
      <c r="O844" s="204"/>
      <c r="P844" s="204"/>
      <c r="Q844" s="204"/>
      <c r="R844" s="204"/>
      <c r="S844" s="204"/>
      <c r="T844" s="205"/>
      <c r="AT844" s="206" t="s">
        <v>222</v>
      </c>
      <c r="AU844" s="206" t="s">
        <v>218</v>
      </c>
      <c r="AV844" s="13" t="s">
        <v>85</v>
      </c>
      <c r="AW844" s="13" t="s">
        <v>36</v>
      </c>
      <c r="AX844" s="13" t="s">
        <v>77</v>
      </c>
      <c r="AY844" s="206" t="s">
        <v>211</v>
      </c>
    </row>
    <row r="845" spans="1:65" s="14" customFormat="1">
      <c r="B845" s="207"/>
      <c r="C845" s="208"/>
      <c r="D845" s="198" t="s">
        <v>222</v>
      </c>
      <c r="E845" s="209" t="s">
        <v>19</v>
      </c>
      <c r="F845" s="210" t="s">
        <v>679</v>
      </c>
      <c r="G845" s="208"/>
      <c r="H845" s="211">
        <v>6.4</v>
      </c>
      <c r="I845" s="212"/>
      <c r="J845" s="208"/>
      <c r="K845" s="208"/>
      <c r="L845" s="213"/>
      <c r="M845" s="214"/>
      <c r="N845" s="215"/>
      <c r="O845" s="215"/>
      <c r="P845" s="215"/>
      <c r="Q845" s="215"/>
      <c r="R845" s="215"/>
      <c r="S845" s="215"/>
      <c r="T845" s="216"/>
      <c r="AT845" s="217" t="s">
        <v>222</v>
      </c>
      <c r="AU845" s="217" t="s">
        <v>218</v>
      </c>
      <c r="AV845" s="14" t="s">
        <v>87</v>
      </c>
      <c r="AW845" s="14" t="s">
        <v>36</v>
      </c>
      <c r="AX845" s="14" t="s">
        <v>77</v>
      </c>
      <c r="AY845" s="217" t="s">
        <v>211</v>
      </c>
    </row>
    <row r="846" spans="1:65" s="15" customFormat="1">
      <c r="B846" s="218"/>
      <c r="C846" s="219"/>
      <c r="D846" s="198" t="s">
        <v>222</v>
      </c>
      <c r="E846" s="220" t="s">
        <v>19</v>
      </c>
      <c r="F846" s="221" t="s">
        <v>227</v>
      </c>
      <c r="G846" s="219"/>
      <c r="H846" s="222">
        <v>6.4</v>
      </c>
      <c r="I846" s="223"/>
      <c r="J846" s="219"/>
      <c r="K846" s="219"/>
      <c r="L846" s="224"/>
      <c r="M846" s="225"/>
      <c r="N846" s="226"/>
      <c r="O846" s="226"/>
      <c r="P846" s="226"/>
      <c r="Q846" s="226"/>
      <c r="R846" s="226"/>
      <c r="S846" s="226"/>
      <c r="T846" s="227"/>
      <c r="AT846" s="228" t="s">
        <v>222</v>
      </c>
      <c r="AU846" s="228" t="s">
        <v>218</v>
      </c>
      <c r="AV846" s="15" t="s">
        <v>218</v>
      </c>
      <c r="AW846" s="15" t="s">
        <v>36</v>
      </c>
      <c r="AX846" s="15" t="s">
        <v>85</v>
      </c>
      <c r="AY846" s="228" t="s">
        <v>211</v>
      </c>
    </row>
    <row r="847" spans="1:65" s="2" customFormat="1" ht="16.5" customHeight="1">
      <c r="A847" s="38"/>
      <c r="B847" s="39"/>
      <c r="C847" s="178" t="s">
        <v>703</v>
      </c>
      <c r="D847" s="178" t="s">
        <v>214</v>
      </c>
      <c r="E847" s="179" t="s">
        <v>704</v>
      </c>
      <c r="F847" s="180" t="s">
        <v>456</v>
      </c>
      <c r="G847" s="181" t="s">
        <v>397</v>
      </c>
      <c r="H847" s="182">
        <v>1</v>
      </c>
      <c r="I847" s="183"/>
      <c r="J847" s="184">
        <f>ROUND(I847*H847,2)</f>
        <v>0</v>
      </c>
      <c r="K847" s="180" t="s">
        <v>19</v>
      </c>
      <c r="L847" s="43"/>
      <c r="M847" s="185" t="s">
        <v>19</v>
      </c>
      <c r="N847" s="186" t="s">
        <v>48</v>
      </c>
      <c r="O847" s="68"/>
      <c r="P847" s="187">
        <f>O847*H847</f>
        <v>0</v>
      </c>
      <c r="Q847" s="187">
        <v>0</v>
      </c>
      <c r="R847" s="187">
        <f>Q847*H847</f>
        <v>0</v>
      </c>
      <c r="S847" s="187">
        <v>0</v>
      </c>
      <c r="T847" s="188">
        <f>S847*H847</f>
        <v>0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189" t="s">
        <v>218</v>
      </c>
      <c r="AT847" s="189" t="s">
        <v>214</v>
      </c>
      <c r="AU847" s="189" t="s">
        <v>218</v>
      </c>
      <c r="AY847" s="21" t="s">
        <v>211</v>
      </c>
      <c r="BE847" s="190">
        <f>IF(N847="základní",J847,0)</f>
        <v>0</v>
      </c>
      <c r="BF847" s="190">
        <f>IF(N847="snížená",J847,0)</f>
        <v>0</v>
      </c>
      <c r="BG847" s="190">
        <f>IF(N847="zákl. přenesená",J847,0)</f>
        <v>0</v>
      </c>
      <c r="BH847" s="190">
        <f>IF(N847="sníž. přenesená",J847,0)</f>
        <v>0</v>
      </c>
      <c r="BI847" s="190">
        <f>IF(N847="nulová",J847,0)</f>
        <v>0</v>
      </c>
      <c r="BJ847" s="21" t="s">
        <v>85</v>
      </c>
      <c r="BK847" s="190">
        <f>ROUND(I847*H847,2)</f>
        <v>0</v>
      </c>
      <c r="BL847" s="21" t="s">
        <v>218</v>
      </c>
      <c r="BM847" s="189" t="s">
        <v>705</v>
      </c>
    </row>
    <row r="848" spans="1:65" s="13" customFormat="1">
      <c r="B848" s="196"/>
      <c r="C848" s="197"/>
      <c r="D848" s="198" t="s">
        <v>222</v>
      </c>
      <c r="E848" s="199" t="s">
        <v>19</v>
      </c>
      <c r="F848" s="200" t="s">
        <v>223</v>
      </c>
      <c r="G848" s="197"/>
      <c r="H848" s="199" t="s">
        <v>19</v>
      </c>
      <c r="I848" s="201"/>
      <c r="J848" s="197"/>
      <c r="K848" s="197"/>
      <c r="L848" s="202"/>
      <c r="M848" s="203"/>
      <c r="N848" s="204"/>
      <c r="O848" s="204"/>
      <c r="P848" s="204"/>
      <c r="Q848" s="204"/>
      <c r="R848" s="204"/>
      <c r="S848" s="204"/>
      <c r="T848" s="205"/>
      <c r="AT848" s="206" t="s">
        <v>222</v>
      </c>
      <c r="AU848" s="206" t="s">
        <v>218</v>
      </c>
      <c r="AV848" s="13" t="s">
        <v>85</v>
      </c>
      <c r="AW848" s="13" t="s">
        <v>36</v>
      </c>
      <c r="AX848" s="13" t="s">
        <v>77</v>
      </c>
      <c r="AY848" s="206" t="s">
        <v>211</v>
      </c>
    </row>
    <row r="849" spans="1:65" s="13" customFormat="1">
      <c r="B849" s="196"/>
      <c r="C849" s="197"/>
      <c r="D849" s="198" t="s">
        <v>222</v>
      </c>
      <c r="E849" s="199" t="s">
        <v>19</v>
      </c>
      <c r="F849" s="200" t="s">
        <v>391</v>
      </c>
      <c r="G849" s="197"/>
      <c r="H849" s="199" t="s">
        <v>19</v>
      </c>
      <c r="I849" s="201"/>
      <c r="J849" s="197"/>
      <c r="K849" s="197"/>
      <c r="L849" s="202"/>
      <c r="M849" s="203"/>
      <c r="N849" s="204"/>
      <c r="O849" s="204"/>
      <c r="P849" s="204"/>
      <c r="Q849" s="204"/>
      <c r="R849" s="204"/>
      <c r="S849" s="204"/>
      <c r="T849" s="205"/>
      <c r="AT849" s="206" t="s">
        <v>222</v>
      </c>
      <c r="AU849" s="206" t="s">
        <v>218</v>
      </c>
      <c r="AV849" s="13" t="s">
        <v>85</v>
      </c>
      <c r="AW849" s="13" t="s">
        <v>36</v>
      </c>
      <c r="AX849" s="13" t="s">
        <v>77</v>
      </c>
      <c r="AY849" s="206" t="s">
        <v>211</v>
      </c>
    </row>
    <row r="850" spans="1:65" s="13" customFormat="1">
      <c r="B850" s="196"/>
      <c r="C850" s="197"/>
      <c r="D850" s="198" t="s">
        <v>222</v>
      </c>
      <c r="E850" s="199" t="s">
        <v>19</v>
      </c>
      <c r="F850" s="200" t="s">
        <v>576</v>
      </c>
      <c r="G850" s="197"/>
      <c r="H850" s="199" t="s">
        <v>19</v>
      </c>
      <c r="I850" s="201"/>
      <c r="J850" s="197"/>
      <c r="K850" s="197"/>
      <c r="L850" s="202"/>
      <c r="M850" s="203"/>
      <c r="N850" s="204"/>
      <c r="O850" s="204"/>
      <c r="P850" s="204"/>
      <c r="Q850" s="204"/>
      <c r="R850" s="204"/>
      <c r="S850" s="204"/>
      <c r="T850" s="205"/>
      <c r="AT850" s="206" t="s">
        <v>222</v>
      </c>
      <c r="AU850" s="206" t="s">
        <v>218</v>
      </c>
      <c r="AV850" s="13" t="s">
        <v>85</v>
      </c>
      <c r="AW850" s="13" t="s">
        <v>36</v>
      </c>
      <c r="AX850" s="13" t="s">
        <v>77</v>
      </c>
      <c r="AY850" s="206" t="s">
        <v>211</v>
      </c>
    </row>
    <row r="851" spans="1:65" s="13" customFormat="1">
      <c r="B851" s="196"/>
      <c r="C851" s="197"/>
      <c r="D851" s="198" t="s">
        <v>222</v>
      </c>
      <c r="E851" s="199" t="s">
        <v>19</v>
      </c>
      <c r="F851" s="200" t="s">
        <v>307</v>
      </c>
      <c r="G851" s="197"/>
      <c r="H851" s="199" t="s">
        <v>19</v>
      </c>
      <c r="I851" s="201"/>
      <c r="J851" s="197"/>
      <c r="K851" s="197"/>
      <c r="L851" s="202"/>
      <c r="M851" s="203"/>
      <c r="N851" s="204"/>
      <c r="O851" s="204"/>
      <c r="P851" s="204"/>
      <c r="Q851" s="204"/>
      <c r="R851" s="204"/>
      <c r="S851" s="204"/>
      <c r="T851" s="205"/>
      <c r="AT851" s="206" t="s">
        <v>222</v>
      </c>
      <c r="AU851" s="206" t="s">
        <v>218</v>
      </c>
      <c r="AV851" s="13" t="s">
        <v>85</v>
      </c>
      <c r="AW851" s="13" t="s">
        <v>36</v>
      </c>
      <c r="AX851" s="13" t="s">
        <v>77</v>
      </c>
      <c r="AY851" s="206" t="s">
        <v>211</v>
      </c>
    </row>
    <row r="852" spans="1:65" s="14" customFormat="1">
      <c r="B852" s="207"/>
      <c r="C852" s="208"/>
      <c r="D852" s="198" t="s">
        <v>222</v>
      </c>
      <c r="E852" s="209" t="s">
        <v>19</v>
      </c>
      <c r="F852" s="210" t="s">
        <v>696</v>
      </c>
      <c r="G852" s="208"/>
      <c r="H852" s="211">
        <v>1</v>
      </c>
      <c r="I852" s="212"/>
      <c r="J852" s="208"/>
      <c r="K852" s="208"/>
      <c r="L852" s="213"/>
      <c r="M852" s="214"/>
      <c r="N852" s="215"/>
      <c r="O852" s="215"/>
      <c r="P852" s="215"/>
      <c r="Q852" s="215"/>
      <c r="R852" s="215"/>
      <c r="S852" s="215"/>
      <c r="T852" s="216"/>
      <c r="AT852" s="217" t="s">
        <v>222</v>
      </c>
      <c r="AU852" s="217" t="s">
        <v>218</v>
      </c>
      <c r="AV852" s="14" t="s">
        <v>87</v>
      </c>
      <c r="AW852" s="14" t="s">
        <v>36</v>
      </c>
      <c r="AX852" s="14" t="s">
        <v>77</v>
      </c>
      <c r="AY852" s="217" t="s">
        <v>211</v>
      </c>
    </row>
    <row r="853" spans="1:65" s="15" customFormat="1">
      <c r="B853" s="218"/>
      <c r="C853" s="219"/>
      <c r="D853" s="198" t="s">
        <v>222</v>
      </c>
      <c r="E853" s="220" t="s">
        <v>19</v>
      </c>
      <c r="F853" s="221" t="s">
        <v>227</v>
      </c>
      <c r="G853" s="219"/>
      <c r="H853" s="222">
        <v>1</v>
      </c>
      <c r="I853" s="223"/>
      <c r="J853" s="219"/>
      <c r="K853" s="219"/>
      <c r="L853" s="224"/>
      <c r="M853" s="225"/>
      <c r="N853" s="226"/>
      <c r="O853" s="226"/>
      <c r="P853" s="226"/>
      <c r="Q853" s="226"/>
      <c r="R853" s="226"/>
      <c r="S853" s="226"/>
      <c r="T853" s="227"/>
      <c r="AT853" s="228" t="s">
        <v>222</v>
      </c>
      <c r="AU853" s="228" t="s">
        <v>218</v>
      </c>
      <c r="AV853" s="15" t="s">
        <v>218</v>
      </c>
      <c r="AW853" s="15" t="s">
        <v>36</v>
      </c>
      <c r="AX853" s="15" t="s">
        <v>85</v>
      </c>
      <c r="AY853" s="228" t="s">
        <v>211</v>
      </c>
    </row>
    <row r="854" spans="1:65" s="17" customFormat="1" ht="20.85" customHeight="1">
      <c r="B854" s="241"/>
      <c r="C854" s="242"/>
      <c r="D854" s="243" t="s">
        <v>76</v>
      </c>
      <c r="E854" s="243" t="s">
        <v>706</v>
      </c>
      <c r="F854" s="243" t="s">
        <v>707</v>
      </c>
      <c r="G854" s="242"/>
      <c r="H854" s="242"/>
      <c r="I854" s="244"/>
      <c r="J854" s="245">
        <f>BK854</f>
        <v>0</v>
      </c>
      <c r="K854" s="242"/>
      <c r="L854" s="246"/>
      <c r="M854" s="247"/>
      <c r="N854" s="248"/>
      <c r="O854" s="248"/>
      <c r="P854" s="249">
        <f>SUM(P855:P910)</f>
        <v>0</v>
      </c>
      <c r="Q854" s="248"/>
      <c r="R854" s="249">
        <f>SUM(R855:R910)</f>
        <v>0</v>
      </c>
      <c r="S854" s="248"/>
      <c r="T854" s="250">
        <f>SUM(T855:T910)</f>
        <v>0</v>
      </c>
      <c r="AR854" s="251" t="s">
        <v>85</v>
      </c>
      <c r="AT854" s="252" t="s">
        <v>76</v>
      </c>
      <c r="AU854" s="252" t="s">
        <v>233</v>
      </c>
      <c r="AY854" s="251" t="s">
        <v>211</v>
      </c>
      <c r="BK854" s="253">
        <f>SUM(BK855:BK910)</f>
        <v>0</v>
      </c>
    </row>
    <row r="855" spans="1:65" s="2" customFormat="1" ht="16.5" customHeight="1">
      <c r="A855" s="38"/>
      <c r="B855" s="39"/>
      <c r="C855" s="178" t="s">
        <v>708</v>
      </c>
      <c r="D855" s="178" t="s">
        <v>214</v>
      </c>
      <c r="E855" s="179" t="s">
        <v>706</v>
      </c>
      <c r="F855" s="180" t="s">
        <v>574</v>
      </c>
      <c r="G855" s="181" t="s">
        <v>96</v>
      </c>
      <c r="H855" s="182">
        <v>6.4</v>
      </c>
      <c r="I855" s="183"/>
      <c r="J855" s="184">
        <f>ROUND(I855*H855,2)</f>
        <v>0</v>
      </c>
      <c r="K855" s="180" t="s">
        <v>19</v>
      </c>
      <c r="L855" s="43"/>
      <c r="M855" s="185" t="s">
        <v>19</v>
      </c>
      <c r="N855" s="186" t="s">
        <v>48</v>
      </c>
      <c r="O855" s="68"/>
      <c r="P855" s="187">
        <f>O855*H855</f>
        <v>0</v>
      </c>
      <c r="Q855" s="187">
        <v>0</v>
      </c>
      <c r="R855" s="187">
        <f>Q855*H855</f>
        <v>0</v>
      </c>
      <c r="S855" s="187">
        <v>0</v>
      </c>
      <c r="T855" s="188">
        <f>S855*H855</f>
        <v>0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189" t="s">
        <v>218</v>
      </c>
      <c r="AT855" s="189" t="s">
        <v>214</v>
      </c>
      <c r="AU855" s="189" t="s">
        <v>218</v>
      </c>
      <c r="AY855" s="21" t="s">
        <v>211</v>
      </c>
      <c r="BE855" s="190">
        <f>IF(N855="základní",J855,0)</f>
        <v>0</v>
      </c>
      <c r="BF855" s="190">
        <f>IF(N855="snížená",J855,0)</f>
        <v>0</v>
      </c>
      <c r="BG855" s="190">
        <f>IF(N855="zákl. přenesená",J855,0)</f>
        <v>0</v>
      </c>
      <c r="BH855" s="190">
        <f>IF(N855="sníž. přenesená",J855,0)</f>
        <v>0</v>
      </c>
      <c r="BI855" s="190">
        <f>IF(N855="nulová",J855,0)</f>
        <v>0</v>
      </c>
      <c r="BJ855" s="21" t="s">
        <v>85</v>
      </c>
      <c r="BK855" s="190">
        <f>ROUND(I855*H855,2)</f>
        <v>0</v>
      </c>
      <c r="BL855" s="21" t="s">
        <v>218</v>
      </c>
      <c r="BM855" s="189" t="s">
        <v>709</v>
      </c>
    </row>
    <row r="856" spans="1:65" s="13" customFormat="1">
      <c r="B856" s="196"/>
      <c r="C856" s="197"/>
      <c r="D856" s="198" t="s">
        <v>222</v>
      </c>
      <c r="E856" s="199" t="s">
        <v>19</v>
      </c>
      <c r="F856" s="200" t="s">
        <v>223</v>
      </c>
      <c r="G856" s="197"/>
      <c r="H856" s="199" t="s">
        <v>19</v>
      </c>
      <c r="I856" s="201"/>
      <c r="J856" s="197"/>
      <c r="K856" s="197"/>
      <c r="L856" s="202"/>
      <c r="M856" s="203"/>
      <c r="N856" s="204"/>
      <c r="O856" s="204"/>
      <c r="P856" s="204"/>
      <c r="Q856" s="204"/>
      <c r="R856" s="204"/>
      <c r="S856" s="204"/>
      <c r="T856" s="205"/>
      <c r="AT856" s="206" t="s">
        <v>222</v>
      </c>
      <c r="AU856" s="206" t="s">
        <v>218</v>
      </c>
      <c r="AV856" s="13" t="s">
        <v>85</v>
      </c>
      <c r="AW856" s="13" t="s">
        <v>36</v>
      </c>
      <c r="AX856" s="13" t="s">
        <v>77</v>
      </c>
      <c r="AY856" s="206" t="s">
        <v>211</v>
      </c>
    </row>
    <row r="857" spans="1:65" s="13" customFormat="1">
      <c r="B857" s="196"/>
      <c r="C857" s="197"/>
      <c r="D857" s="198" t="s">
        <v>222</v>
      </c>
      <c r="E857" s="199" t="s">
        <v>19</v>
      </c>
      <c r="F857" s="200" t="s">
        <v>391</v>
      </c>
      <c r="G857" s="197"/>
      <c r="H857" s="199" t="s">
        <v>19</v>
      </c>
      <c r="I857" s="201"/>
      <c r="J857" s="197"/>
      <c r="K857" s="197"/>
      <c r="L857" s="202"/>
      <c r="M857" s="203"/>
      <c r="N857" s="204"/>
      <c r="O857" s="204"/>
      <c r="P857" s="204"/>
      <c r="Q857" s="204"/>
      <c r="R857" s="204"/>
      <c r="S857" s="204"/>
      <c r="T857" s="205"/>
      <c r="AT857" s="206" t="s">
        <v>222</v>
      </c>
      <c r="AU857" s="206" t="s">
        <v>218</v>
      </c>
      <c r="AV857" s="13" t="s">
        <v>85</v>
      </c>
      <c r="AW857" s="13" t="s">
        <v>36</v>
      </c>
      <c r="AX857" s="13" t="s">
        <v>77</v>
      </c>
      <c r="AY857" s="206" t="s">
        <v>211</v>
      </c>
    </row>
    <row r="858" spans="1:65" s="13" customFormat="1">
      <c r="B858" s="196"/>
      <c r="C858" s="197"/>
      <c r="D858" s="198" t="s">
        <v>222</v>
      </c>
      <c r="E858" s="199" t="s">
        <v>19</v>
      </c>
      <c r="F858" s="200" t="s">
        <v>576</v>
      </c>
      <c r="G858" s="197"/>
      <c r="H858" s="199" t="s">
        <v>19</v>
      </c>
      <c r="I858" s="201"/>
      <c r="J858" s="197"/>
      <c r="K858" s="197"/>
      <c r="L858" s="202"/>
      <c r="M858" s="203"/>
      <c r="N858" s="204"/>
      <c r="O858" s="204"/>
      <c r="P858" s="204"/>
      <c r="Q858" s="204"/>
      <c r="R858" s="204"/>
      <c r="S858" s="204"/>
      <c r="T858" s="205"/>
      <c r="AT858" s="206" t="s">
        <v>222</v>
      </c>
      <c r="AU858" s="206" t="s">
        <v>218</v>
      </c>
      <c r="AV858" s="13" t="s">
        <v>85</v>
      </c>
      <c r="AW858" s="13" t="s">
        <v>36</v>
      </c>
      <c r="AX858" s="13" t="s">
        <v>77</v>
      </c>
      <c r="AY858" s="206" t="s">
        <v>211</v>
      </c>
    </row>
    <row r="859" spans="1:65" s="13" customFormat="1">
      <c r="B859" s="196"/>
      <c r="C859" s="197"/>
      <c r="D859" s="198" t="s">
        <v>222</v>
      </c>
      <c r="E859" s="199" t="s">
        <v>19</v>
      </c>
      <c r="F859" s="200" t="s">
        <v>307</v>
      </c>
      <c r="G859" s="197"/>
      <c r="H859" s="199" t="s">
        <v>19</v>
      </c>
      <c r="I859" s="201"/>
      <c r="J859" s="197"/>
      <c r="K859" s="197"/>
      <c r="L859" s="202"/>
      <c r="M859" s="203"/>
      <c r="N859" s="204"/>
      <c r="O859" s="204"/>
      <c r="P859" s="204"/>
      <c r="Q859" s="204"/>
      <c r="R859" s="204"/>
      <c r="S859" s="204"/>
      <c r="T859" s="205"/>
      <c r="AT859" s="206" t="s">
        <v>222</v>
      </c>
      <c r="AU859" s="206" t="s">
        <v>218</v>
      </c>
      <c r="AV859" s="13" t="s">
        <v>85</v>
      </c>
      <c r="AW859" s="13" t="s">
        <v>36</v>
      </c>
      <c r="AX859" s="13" t="s">
        <v>77</v>
      </c>
      <c r="AY859" s="206" t="s">
        <v>211</v>
      </c>
    </row>
    <row r="860" spans="1:65" s="14" customFormat="1">
      <c r="B860" s="207"/>
      <c r="C860" s="208"/>
      <c r="D860" s="198" t="s">
        <v>222</v>
      </c>
      <c r="E860" s="209" t="s">
        <v>19</v>
      </c>
      <c r="F860" s="210" t="s">
        <v>710</v>
      </c>
      <c r="G860" s="208"/>
      <c r="H860" s="211">
        <v>6.4</v>
      </c>
      <c r="I860" s="212"/>
      <c r="J860" s="208"/>
      <c r="K860" s="208"/>
      <c r="L860" s="213"/>
      <c r="M860" s="214"/>
      <c r="N860" s="215"/>
      <c r="O860" s="215"/>
      <c r="P860" s="215"/>
      <c r="Q860" s="215"/>
      <c r="R860" s="215"/>
      <c r="S860" s="215"/>
      <c r="T860" s="216"/>
      <c r="AT860" s="217" t="s">
        <v>222</v>
      </c>
      <c r="AU860" s="217" t="s">
        <v>218</v>
      </c>
      <c r="AV860" s="14" t="s">
        <v>87</v>
      </c>
      <c r="AW860" s="14" t="s">
        <v>36</v>
      </c>
      <c r="AX860" s="14" t="s">
        <v>77</v>
      </c>
      <c r="AY860" s="217" t="s">
        <v>211</v>
      </c>
    </row>
    <row r="861" spans="1:65" s="15" customFormat="1">
      <c r="B861" s="218"/>
      <c r="C861" s="219"/>
      <c r="D861" s="198" t="s">
        <v>222</v>
      </c>
      <c r="E861" s="220" t="s">
        <v>19</v>
      </c>
      <c r="F861" s="221" t="s">
        <v>227</v>
      </c>
      <c r="G861" s="219"/>
      <c r="H861" s="222">
        <v>6.4</v>
      </c>
      <c r="I861" s="223"/>
      <c r="J861" s="219"/>
      <c r="K861" s="219"/>
      <c r="L861" s="224"/>
      <c r="M861" s="225"/>
      <c r="N861" s="226"/>
      <c r="O861" s="226"/>
      <c r="P861" s="226"/>
      <c r="Q861" s="226"/>
      <c r="R861" s="226"/>
      <c r="S861" s="226"/>
      <c r="T861" s="227"/>
      <c r="AT861" s="228" t="s">
        <v>222</v>
      </c>
      <c r="AU861" s="228" t="s">
        <v>218</v>
      </c>
      <c r="AV861" s="15" t="s">
        <v>218</v>
      </c>
      <c r="AW861" s="15" t="s">
        <v>36</v>
      </c>
      <c r="AX861" s="15" t="s">
        <v>85</v>
      </c>
      <c r="AY861" s="228" t="s">
        <v>211</v>
      </c>
    </row>
    <row r="862" spans="1:65" s="2" customFormat="1" ht="37.9" customHeight="1">
      <c r="A862" s="38"/>
      <c r="B862" s="39"/>
      <c r="C862" s="178" t="s">
        <v>711</v>
      </c>
      <c r="D862" s="178" t="s">
        <v>214</v>
      </c>
      <c r="E862" s="179" t="s">
        <v>712</v>
      </c>
      <c r="F862" s="180" t="s">
        <v>713</v>
      </c>
      <c r="G862" s="181" t="s">
        <v>96</v>
      </c>
      <c r="H862" s="182">
        <v>5.15</v>
      </c>
      <c r="I862" s="183"/>
      <c r="J862" s="184">
        <f>ROUND(I862*H862,2)</f>
        <v>0</v>
      </c>
      <c r="K862" s="180" t="s">
        <v>19</v>
      </c>
      <c r="L862" s="43"/>
      <c r="M862" s="185" t="s">
        <v>19</v>
      </c>
      <c r="N862" s="186" t="s">
        <v>48</v>
      </c>
      <c r="O862" s="68"/>
      <c r="P862" s="187">
        <f>O862*H862</f>
        <v>0</v>
      </c>
      <c r="Q862" s="187">
        <v>0</v>
      </c>
      <c r="R862" s="187">
        <f>Q862*H862</f>
        <v>0</v>
      </c>
      <c r="S862" s="187">
        <v>0</v>
      </c>
      <c r="T862" s="188">
        <f>S862*H862</f>
        <v>0</v>
      </c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R862" s="189" t="s">
        <v>218</v>
      </c>
      <c r="AT862" s="189" t="s">
        <v>214</v>
      </c>
      <c r="AU862" s="189" t="s">
        <v>218</v>
      </c>
      <c r="AY862" s="21" t="s">
        <v>211</v>
      </c>
      <c r="BE862" s="190">
        <f>IF(N862="základní",J862,0)</f>
        <v>0</v>
      </c>
      <c r="BF862" s="190">
        <f>IF(N862="snížená",J862,0)</f>
        <v>0</v>
      </c>
      <c r="BG862" s="190">
        <f>IF(N862="zákl. přenesená",J862,0)</f>
        <v>0</v>
      </c>
      <c r="BH862" s="190">
        <f>IF(N862="sníž. přenesená",J862,0)</f>
        <v>0</v>
      </c>
      <c r="BI862" s="190">
        <f>IF(N862="nulová",J862,0)</f>
        <v>0</v>
      </c>
      <c r="BJ862" s="21" t="s">
        <v>85</v>
      </c>
      <c r="BK862" s="190">
        <f>ROUND(I862*H862,2)</f>
        <v>0</v>
      </c>
      <c r="BL862" s="21" t="s">
        <v>218</v>
      </c>
      <c r="BM862" s="189" t="s">
        <v>714</v>
      </c>
    </row>
    <row r="863" spans="1:65" s="13" customFormat="1">
      <c r="B863" s="196"/>
      <c r="C863" s="197"/>
      <c r="D863" s="198" t="s">
        <v>222</v>
      </c>
      <c r="E863" s="199" t="s">
        <v>19</v>
      </c>
      <c r="F863" s="200" t="s">
        <v>223</v>
      </c>
      <c r="G863" s="197"/>
      <c r="H863" s="199" t="s">
        <v>19</v>
      </c>
      <c r="I863" s="201"/>
      <c r="J863" s="197"/>
      <c r="K863" s="197"/>
      <c r="L863" s="202"/>
      <c r="M863" s="203"/>
      <c r="N863" s="204"/>
      <c r="O863" s="204"/>
      <c r="P863" s="204"/>
      <c r="Q863" s="204"/>
      <c r="R863" s="204"/>
      <c r="S863" s="204"/>
      <c r="T863" s="205"/>
      <c r="AT863" s="206" t="s">
        <v>222</v>
      </c>
      <c r="AU863" s="206" t="s">
        <v>218</v>
      </c>
      <c r="AV863" s="13" t="s">
        <v>85</v>
      </c>
      <c r="AW863" s="13" t="s">
        <v>36</v>
      </c>
      <c r="AX863" s="13" t="s">
        <v>77</v>
      </c>
      <c r="AY863" s="206" t="s">
        <v>211</v>
      </c>
    </row>
    <row r="864" spans="1:65" s="13" customFormat="1">
      <c r="B864" s="196"/>
      <c r="C864" s="197"/>
      <c r="D864" s="198" t="s">
        <v>222</v>
      </c>
      <c r="E864" s="199" t="s">
        <v>19</v>
      </c>
      <c r="F864" s="200" t="s">
        <v>391</v>
      </c>
      <c r="G864" s="197"/>
      <c r="H864" s="199" t="s">
        <v>19</v>
      </c>
      <c r="I864" s="201"/>
      <c r="J864" s="197"/>
      <c r="K864" s="197"/>
      <c r="L864" s="202"/>
      <c r="M864" s="203"/>
      <c r="N864" s="204"/>
      <c r="O864" s="204"/>
      <c r="P864" s="204"/>
      <c r="Q864" s="204"/>
      <c r="R864" s="204"/>
      <c r="S864" s="204"/>
      <c r="T864" s="205"/>
      <c r="AT864" s="206" t="s">
        <v>222</v>
      </c>
      <c r="AU864" s="206" t="s">
        <v>218</v>
      </c>
      <c r="AV864" s="13" t="s">
        <v>85</v>
      </c>
      <c r="AW864" s="13" t="s">
        <v>36</v>
      </c>
      <c r="AX864" s="13" t="s">
        <v>77</v>
      </c>
      <c r="AY864" s="206" t="s">
        <v>211</v>
      </c>
    </row>
    <row r="865" spans="1:65" s="13" customFormat="1">
      <c r="B865" s="196"/>
      <c r="C865" s="197"/>
      <c r="D865" s="198" t="s">
        <v>222</v>
      </c>
      <c r="E865" s="199" t="s">
        <v>19</v>
      </c>
      <c r="F865" s="200" t="s">
        <v>576</v>
      </c>
      <c r="G865" s="197"/>
      <c r="H865" s="199" t="s">
        <v>19</v>
      </c>
      <c r="I865" s="201"/>
      <c r="J865" s="197"/>
      <c r="K865" s="197"/>
      <c r="L865" s="202"/>
      <c r="M865" s="203"/>
      <c r="N865" s="204"/>
      <c r="O865" s="204"/>
      <c r="P865" s="204"/>
      <c r="Q865" s="204"/>
      <c r="R865" s="204"/>
      <c r="S865" s="204"/>
      <c r="T865" s="205"/>
      <c r="AT865" s="206" t="s">
        <v>222</v>
      </c>
      <c r="AU865" s="206" t="s">
        <v>218</v>
      </c>
      <c r="AV865" s="13" t="s">
        <v>85</v>
      </c>
      <c r="AW865" s="13" t="s">
        <v>36</v>
      </c>
      <c r="AX865" s="13" t="s">
        <v>77</v>
      </c>
      <c r="AY865" s="206" t="s">
        <v>211</v>
      </c>
    </row>
    <row r="866" spans="1:65" s="13" customFormat="1">
      <c r="B866" s="196"/>
      <c r="C866" s="197"/>
      <c r="D866" s="198" t="s">
        <v>222</v>
      </c>
      <c r="E866" s="199" t="s">
        <v>19</v>
      </c>
      <c r="F866" s="200" t="s">
        <v>307</v>
      </c>
      <c r="G866" s="197"/>
      <c r="H866" s="199" t="s">
        <v>19</v>
      </c>
      <c r="I866" s="201"/>
      <c r="J866" s="197"/>
      <c r="K866" s="197"/>
      <c r="L866" s="202"/>
      <c r="M866" s="203"/>
      <c r="N866" s="204"/>
      <c r="O866" s="204"/>
      <c r="P866" s="204"/>
      <c r="Q866" s="204"/>
      <c r="R866" s="204"/>
      <c r="S866" s="204"/>
      <c r="T866" s="205"/>
      <c r="AT866" s="206" t="s">
        <v>222</v>
      </c>
      <c r="AU866" s="206" t="s">
        <v>218</v>
      </c>
      <c r="AV866" s="13" t="s">
        <v>85</v>
      </c>
      <c r="AW866" s="13" t="s">
        <v>36</v>
      </c>
      <c r="AX866" s="13" t="s">
        <v>77</v>
      </c>
      <c r="AY866" s="206" t="s">
        <v>211</v>
      </c>
    </row>
    <row r="867" spans="1:65" s="14" customFormat="1">
      <c r="B867" s="207"/>
      <c r="C867" s="208"/>
      <c r="D867" s="198" t="s">
        <v>222</v>
      </c>
      <c r="E867" s="209" t="s">
        <v>19</v>
      </c>
      <c r="F867" s="210" t="s">
        <v>715</v>
      </c>
      <c r="G867" s="208"/>
      <c r="H867" s="211">
        <v>5.15</v>
      </c>
      <c r="I867" s="212"/>
      <c r="J867" s="208"/>
      <c r="K867" s="208"/>
      <c r="L867" s="213"/>
      <c r="M867" s="214"/>
      <c r="N867" s="215"/>
      <c r="O867" s="215"/>
      <c r="P867" s="215"/>
      <c r="Q867" s="215"/>
      <c r="R867" s="215"/>
      <c r="S867" s="215"/>
      <c r="T867" s="216"/>
      <c r="AT867" s="217" t="s">
        <v>222</v>
      </c>
      <c r="AU867" s="217" t="s">
        <v>218</v>
      </c>
      <c r="AV867" s="14" t="s">
        <v>87</v>
      </c>
      <c r="AW867" s="14" t="s">
        <v>36</v>
      </c>
      <c r="AX867" s="14" t="s">
        <v>77</v>
      </c>
      <c r="AY867" s="217" t="s">
        <v>211</v>
      </c>
    </row>
    <row r="868" spans="1:65" s="15" customFormat="1">
      <c r="B868" s="218"/>
      <c r="C868" s="219"/>
      <c r="D868" s="198" t="s">
        <v>222</v>
      </c>
      <c r="E868" s="220" t="s">
        <v>19</v>
      </c>
      <c r="F868" s="221" t="s">
        <v>227</v>
      </c>
      <c r="G868" s="219"/>
      <c r="H868" s="222">
        <v>5.15</v>
      </c>
      <c r="I868" s="223"/>
      <c r="J868" s="219"/>
      <c r="K868" s="219"/>
      <c r="L868" s="224"/>
      <c r="M868" s="225"/>
      <c r="N868" s="226"/>
      <c r="O868" s="226"/>
      <c r="P868" s="226"/>
      <c r="Q868" s="226"/>
      <c r="R868" s="226"/>
      <c r="S868" s="226"/>
      <c r="T868" s="227"/>
      <c r="AT868" s="228" t="s">
        <v>222</v>
      </c>
      <c r="AU868" s="228" t="s">
        <v>218</v>
      </c>
      <c r="AV868" s="15" t="s">
        <v>218</v>
      </c>
      <c r="AW868" s="15" t="s">
        <v>36</v>
      </c>
      <c r="AX868" s="15" t="s">
        <v>85</v>
      </c>
      <c r="AY868" s="228" t="s">
        <v>211</v>
      </c>
    </row>
    <row r="869" spans="1:65" s="2" customFormat="1" ht="16.5" customHeight="1">
      <c r="A869" s="38"/>
      <c r="B869" s="39"/>
      <c r="C869" s="178" t="s">
        <v>716</v>
      </c>
      <c r="D869" s="178" t="s">
        <v>214</v>
      </c>
      <c r="E869" s="179" t="s">
        <v>717</v>
      </c>
      <c r="F869" s="180" t="s">
        <v>585</v>
      </c>
      <c r="G869" s="181" t="s">
        <v>397</v>
      </c>
      <c r="H869" s="182">
        <v>4</v>
      </c>
      <c r="I869" s="183"/>
      <c r="J869" s="184">
        <f>ROUND(I869*H869,2)</f>
        <v>0</v>
      </c>
      <c r="K869" s="180" t="s">
        <v>19</v>
      </c>
      <c r="L869" s="43"/>
      <c r="M869" s="185" t="s">
        <v>19</v>
      </c>
      <c r="N869" s="186" t="s">
        <v>48</v>
      </c>
      <c r="O869" s="68"/>
      <c r="P869" s="187">
        <f>O869*H869</f>
        <v>0</v>
      </c>
      <c r="Q869" s="187">
        <v>0</v>
      </c>
      <c r="R869" s="187">
        <f>Q869*H869</f>
        <v>0</v>
      </c>
      <c r="S869" s="187">
        <v>0</v>
      </c>
      <c r="T869" s="188">
        <f>S869*H869</f>
        <v>0</v>
      </c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R869" s="189" t="s">
        <v>218</v>
      </c>
      <c r="AT869" s="189" t="s">
        <v>214</v>
      </c>
      <c r="AU869" s="189" t="s">
        <v>218</v>
      </c>
      <c r="AY869" s="21" t="s">
        <v>211</v>
      </c>
      <c r="BE869" s="190">
        <f>IF(N869="základní",J869,0)</f>
        <v>0</v>
      </c>
      <c r="BF869" s="190">
        <f>IF(N869="snížená",J869,0)</f>
        <v>0</v>
      </c>
      <c r="BG869" s="190">
        <f>IF(N869="zákl. přenesená",J869,0)</f>
        <v>0</v>
      </c>
      <c r="BH869" s="190">
        <f>IF(N869="sníž. přenesená",J869,0)</f>
        <v>0</v>
      </c>
      <c r="BI869" s="190">
        <f>IF(N869="nulová",J869,0)</f>
        <v>0</v>
      </c>
      <c r="BJ869" s="21" t="s">
        <v>85</v>
      </c>
      <c r="BK869" s="190">
        <f>ROUND(I869*H869,2)</f>
        <v>0</v>
      </c>
      <c r="BL869" s="21" t="s">
        <v>218</v>
      </c>
      <c r="BM869" s="189" t="s">
        <v>718</v>
      </c>
    </row>
    <row r="870" spans="1:65" s="13" customFormat="1">
      <c r="B870" s="196"/>
      <c r="C870" s="197"/>
      <c r="D870" s="198" t="s">
        <v>222</v>
      </c>
      <c r="E870" s="199" t="s">
        <v>19</v>
      </c>
      <c r="F870" s="200" t="s">
        <v>223</v>
      </c>
      <c r="G870" s="197"/>
      <c r="H870" s="199" t="s">
        <v>19</v>
      </c>
      <c r="I870" s="201"/>
      <c r="J870" s="197"/>
      <c r="K870" s="197"/>
      <c r="L870" s="202"/>
      <c r="M870" s="203"/>
      <c r="N870" s="204"/>
      <c r="O870" s="204"/>
      <c r="P870" s="204"/>
      <c r="Q870" s="204"/>
      <c r="R870" s="204"/>
      <c r="S870" s="204"/>
      <c r="T870" s="205"/>
      <c r="AT870" s="206" t="s">
        <v>222</v>
      </c>
      <c r="AU870" s="206" t="s">
        <v>218</v>
      </c>
      <c r="AV870" s="13" t="s">
        <v>85</v>
      </c>
      <c r="AW870" s="13" t="s">
        <v>36</v>
      </c>
      <c r="AX870" s="13" t="s">
        <v>77</v>
      </c>
      <c r="AY870" s="206" t="s">
        <v>211</v>
      </c>
    </row>
    <row r="871" spans="1:65" s="13" customFormat="1">
      <c r="B871" s="196"/>
      <c r="C871" s="197"/>
      <c r="D871" s="198" t="s">
        <v>222</v>
      </c>
      <c r="E871" s="199" t="s">
        <v>19</v>
      </c>
      <c r="F871" s="200" t="s">
        <v>391</v>
      </c>
      <c r="G871" s="197"/>
      <c r="H871" s="199" t="s">
        <v>19</v>
      </c>
      <c r="I871" s="201"/>
      <c r="J871" s="197"/>
      <c r="K871" s="197"/>
      <c r="L871" s="202"/>
      <c r="M871" s="203"/>
      <c r="N871" s="204"/>
      <c r="O871" s="204"/>
      <c r="P871" s="204"/>
      <c r="Q871" s="204"/>
      <c r="R871" s="204"/>
      <c r="S871" s="204"/>
      <c r="T871" s="205"/>
      <c r="AT871" s="206" t="s">
        <v>222</v>
      </c>
      <c r="AU871" s="206" t="s">
        <v>218</v>
      </c>
      <c r="AV871" s="13" t="s">
        <v>85</v>
      </c>
      <c r="AW871" s="13" t="s">
        <v>36</v>
      </c>
      <c r="AX871" s="13" t="s">
        <v>77</v>
      </c>
      <c r="AY871" s="206" t="s">
        <v>211</v>
      </c>
    </row>
    <row r="872" spans="1:65" s="13" customFormat="1">
      <c r="B872" s="196"/>
      <c r="C872" s="197"/>
      <c r="D872" s="198" t="s">
        <v>222</v>
      </c>
      <c r="E872" s="199" t="s">
        <v>19</v>
      </c>
      <c r="F872" s="200" t="s">
        <v>576</v>
      </c>
      <c r="G872" s="197"/>
      <c r="H872" s="199" t="s">
        <v>19</v>
      </c>
      <c r="I872" s="201"/>
      <c r="J872" s="197"/>
      <c r="K872" s="197"/>
      <c r="L872" s="202"/>
      <c r="M872" s="203"/>
      <c r="N872" s="204"/>
      <c r="O872" s="204"/>
      <c r="P872" s="204"/>
      <c r="Q872" s="204"/>
      <c r="R872" s="204"/>
      <c r="S872" s="204"/>
      <c r="T872" s="205"/>
      <c r="AT872" s="206" t="s">
        <v>222</v>
      </c>
      <c r="AU872" s="206" t="s">
        <v>218</v>
      </c>
      <c r="AV872" s="13" t="s">
        <v>85</v>
      </c>
      <c r="AW872" s="13" t="s">
        <v>36</v>
      </c>
      <c r="AX872" s="13" t="s">
        <v>77</v>
      </c>
      <c r="AY872" s="206" t="s">
        <v>211</v>
      </c>
    </row>
    <row r="873" spans="1:65" s="13" customFormat="1">
      <c r="B873" s="196"/>
      <c r="C873" s="197"/>
      <c r="D873" s="198" t="s">
        <v>222</v>
      </c>
      <c r="E873" s="199" t="s">
        <v>19</v>
      </c>
      <c r="F873" s="200" t="s">
        <v>307</v>
      </c>
      <c r="G873" s="197"/>
      <c r="H873" s="199" t="s">
        <v>19</v>
      </c>
      <c r="I873" s="201"/>
      <c r="J873" s="197"/>
      <c r="K873" s="197"/>
      <c r="L873" s="202"/>
      <c r="M873" s="203"/>
      <c r="N873" s="204"/>
      <c r="O873" s="204"/>
      <c r="P873" s="204"/>
      <c r="Q873" s="204"/>
      <c r="R873" s="204"/>
      <c r="S873" s="204"/>
      <c r="T873" s="205"/>
      <c r="AT873" s="206" t="s">
        <v>222</v>
      </c>
      <c r="AU873" s="206" t="s">
        <v>218</v>
      </c>
      <c r="AV873" s="13" t="s">
        <v>85</v>
      </c>
      <c r="AW873" s="13" t="s">
        <v>36</v>
      </c>
      <c r="AX873" s="13" t="s">
        <v>77</v>
      </c>
      <c r="AY873" s="206" t="s">
        <v>211</v>
      </c>
    </row>
    <row r="874" spans="1:65" s="14" customFormat="1">
      <c r="B874" s="207"/>
      <c r="C874" s="208"/>
      <c r="D874" s="198" t="s">
        <v>222</v>
      </c>
      <c r="E874" s="209" t="s">
        <v>19</v>
      </c>
      <c r="F874" s="210" t="s">
        <v>719</v>
      </c>
      <c r="G874" s="208"/>
      <c r="H874" s="211">
        <v>4</v>
      </c>
      <c r="I874" s="212"/>
      <c r="J874" s="208"/>
      <c r="K874" s="208"/>
      <c r="L874" s="213"/>
      <c r="M874" s="214"/>
      <c r="N874" s="215"/>
      <c r="O874" s="215"/>
      <c r="P874" s="215"/>
      <c r="Q874" s="215"/>
      <c r="R874" s="215"/>
      <c r="S874" s="215"/>
      <c r="T874" s="216"/>
      <c r="AT874" s="217" t="s">
        <v>222</v>
      </c>
      <c r="AU874" s="217" t="s">
        <v>218</v>
      </c>
      <c r="AV874" s="14" t="s">
        <v>87</v>
      </c>
      <c r="AW874" s="14" t="s">
        <v>36</v>
      </c>
      <c r="AX874" s="14" t="s">
        <v>77</v>
      </c>
      <c r="AY874" s="217" t="s">
        <v>211</v>
      </c>
    </row>
    <row r="875" spans="1:65" s="15" customFormat="1">
      <c r="B875" s="218"/>
      <c r="C875" s="219"/>
      <c r="D875" s="198" t="s">
        <v>222</v>
      </c>
      <c r="E875" s="220" t="s">
        <v>19</v>
      </c>
      <c r="F875" s="221" t="s">
        <v>227</v>
      </c>
      <c r="G875" s="219"/>
      <c r="H875" s="222">
        <v>4</v>
      </c>
      <c r="I875" s="223"/>
      <c r="J875" s="219"/>
      <c r="K875" s="219"/>
      <c r="L875" s="224"/>
      <c r="M875" s="225"/>
      <c r="N875" s="226"/>
      <c r="O875" s="226"/>
      <c r="P875" s="226"/>
      <c r="Q875" s="226"/>
      <c r="R875" s="226"/>
      <c r="S875" s="226"/>
      <c r="T875" s="227"/>
      <c r="AT875" s="228" t="s">
        <v>222</v>
      </c>
      <c r="AU875" s="228" t="s">
        <v>218</v>
      </c>
      <c r="AV875" s="15" t="s">
        <v>218</v>
      </c>
      <c r="AW875" s="15" t="s">
        <v>36</v>
      </c>
      <c r="AX875" s="15" t="s">
        <v>85</v>
      </c>
      <c r="AY875" s="228" t="s">
        <v>211</v>
      </c>
    </row>
    <row r="876" spans="1:65" s="2" customFormat="1" ht="33" customHeight="1">
      <c r="A876" s="38"/>
      <c r="B876" s="39"/>
      <c r="C876" s="178" t="s">
        <v>720</v>
      </c>
      <c r="D876" s="178" t="s">
        <v>214</v>
      </c>
      <c r="E876" s="179" t="s">
        <v>721</v>
      </c>
      <c r="F876" s="180" t="s">
        <v>590</v>
      </c>
      <c r="G876" s="181" t="s">
        <v>397</v>
      </c>
      <c r="H876" s="182">
        <v>24</v>
      </c>
      <c r="I876" s="183"/>
      <c r="J876" s="184">
        <f>ROUND(I876*H876,2)</f>
        <v>0</v>
      </c>
      <c r="K876" s="180" t="s">
        <v>19</v>
      </c>
      <c r="L876" s="43"/>
      <c r="M876" s="185" t="s">
        <v>19</v>
      </c>
      <c r="N876" s="186" t="s">
        <v>48</v>
      </c>
      <c r="O876" s="68"/>
      <c r="P876" s="187">
        <f>O876*H876</f>
        <v>0</v>
      </c>
      <c r="Q876" s="187">
        <v>0</v>
      </c>
      <c r="R876" s="187">
        <f>Q876*H876</f>
        <v>0</v>
      </c>
      <c r="S876" s="187">
        <v>0</v>
      </c>
      <c r="T876" s="188">
        <f>S876*H876</f>
        <v>0</v>
      </c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  <c r="AE876" s="38"/>
      <c r="AR876" s="189" t="s">
        <v>218</v>
      </c>
      <c r="AT876" s="189" t="s">
        <v>214</v>
      </c>
      <c r="AU876" s="189" t="s">
        <v>218</v>
      </c>
      <c r="AY876" s="21" t="s">
        <v>211</v>
      </c>
      <c r="BE876" s="190">
        <f>IF(N876="základní",J876,0)</f>
        <v>0</v>
      </c>
      <c r="BF876" s="190">
        <f>IF(N876="snížená",J876,0)</f>
        <v>0</v>
      </c>
      <c r="BG876" s="190">
        <f>IF(N876="zákl. přenesená",J876,0)</f>
        <v>0</v>
      </c>
      <c r="BH876" s="190">
        <f>IF(N876="sníž. přenesená",J876,0)</f>
        <v>0</v>
      </c>
      <c r="BI876" s="190">
        <f>IF(N876="nulová",J876,0)</f>
        <v>0</v>
      </c>
      <c r="BJ876" s="21" t="s">
        <v>85</v>
      </c>
      <c r="BK876" s="190">
        <f>ROUND(I876*H876,2)</f>
        <v>0</v>
      </c>
      <c r="BL876" s="21" t="s">
        <v>218</v>
      </c>
      <c r="BM876" s="189" t="s">
        <v>722</v>
      </c>
    </row>
    <row r="877" spans="1:65" s="13" customFormat="1">
      <c r="B877" s="196"/>
      <c r="C877" s="197"/>
      <c r="D877" s="198" t="s">
        <v>222</v>
      </c>
      <c r="E877" s="199" t="s">
        <v>19</v>
      </c>
      <c r="F877" s="200" t="s">
        <v>223</v>
      </c>
      <c r="G877" s="197"/>
      <c r="H877" s="199" t="s">
        <v>19</v>
      </c>
      <c r="I877" s="201"/>
      <c r="J877" s="197"/>
      <c r="K877" s="197"/>
      <c r="L877" s="202"/>
      <c r="M877" s="203"/>
      <c r="N877" s="204"/>
      <c r="O877" s="204"/>
      <c r="P877" s="204"/>
      <c r="Q877" s="204"/>
      <c r="R877" s="204"/>
      <c r="S877" s="204"/>
      <c r="T877" s="205"/>
      <c r="AT877" s="206" t="s">
        <v>222</v>
      </c>
      <c r="AU877" s="206" t="s">
        <v>218</v>
      </c>
      <c r="AV877" s="13" t="s">
        <v>85</v>
      </c>
      <c r="AW877" s="13" t="s">
        <v>36</v>
      </c>
      <c r="AX877" s="13" t="s">
        <v>77</v>
      </c>
      <c r="AY877" s="206" t="s">
        <v>211</v>
      </c>
    </row>
    <row r="878" spans="1:65" s="13" customFormat="1">
      <c r="B878" s="196"/>
      <c r="C878" s="197"/>
      <c r="D878" s="198" t="s">
        <v>222</v>
      </c>
      <c r="E878" s="199" t="s">
        <v>19</v>
      </c>
      <c r="F878" s="200" t="s">
        <v>391</v>
      </c>
      <c r="G878" s="197"/>
      <c r="H878" s="199" t="s">
        <v>19</v>
      </c>
      <c r="I878" s="201"/>
      <c r="J878" s="197"/>
      <c r="K878" s="197"/>
      <c r="L878" s="202"/>
      <c r="M878" s="203"/>
      <c r="N878" s="204"/>
      <c r="O878" s="204"/>
      <c r="P878" s="204"/>
      <c r="Q878" s="204"/>
      <c r="R878" s="204"/>
      <c r="S878" s="204"/>
      <c r="T878" s="205"/>
      <c r="AT878" s="206" t="s">
        <v>222</v>
      </c>
      <c r="AU878" s="206" t="s">
        <v>218</v>
      </c>
      <c r="AV878" s="13" t="s">
        <v>85</v>
      </c>
      <c r="AW878" s="13" t="s">
        <v>36</v>
      </c>
      <c r="AX878" s="13" t="s">
        <v>77</v>
      </c>
      <c r="AY878" s="206" t="s">
        <v>211</v>
      </c>
    </row>
    <row r="879" spans="1:65" s="13" customFormat="1">
      <c r="B879" s="196"/>
      <c r="C879" s="197"/>
      <c r="D879" s="198" t="s">
        <v>222</v>
      </c>
      <c r="E879" s="199" t="s">
        <v>19</v>
      </c>
      <c r="F879" s="200" t="s">
        <v>576</v>
      </c>
      <c r="G879" s="197"/>
      <c r="H879" s="199" t="s">
        <v>19</v>
      </c>
      <c r="I879" s="201"/>
      <c r="J879" s="197"/>
      <c r="K879" s="197"/>
      <c r="L879" s="202"/>
      <c r="M879" s="203"/>
      <c r="N879" s="204"/>
      <c r="O879" s="204"/>
      <c r="P879" s="204"/>
      <c r="Q879" s="204"/>
      <c r="R879" s="204"/>
      <c r="S879" s="204"/>
      <c r="T879" s="205"/>
      <c r="AT879" s="206" t="s">
        <v>222</v>
      </c>
      <c r="AU879" s="206" t="s">
        <v>218</v>
      </c>
      <c r="AV879" s="13" t="s">
        <v>85</v>
      </c>
      <c r="AW879" s="13" t="s">
        <v>36</v>
      </c>
      <c r="AX879" s="13" t="s">
        <v>77</v>
      </c>
      <c r="AY879" s="206" t="s">
        <v>211</v>
      </c>
    </row>
    <row r="880" spans="1:65" s="13" customFormat="1">
      <c r="B880" s="196"/>
      <c r="C880" s="197"/>
      <c r="D880" s="198" t="s">
        <v>222</v>
      </c>
      <c r="E880" s="199" t="s">
        <v>19</v>
      </c>
      <c r="F880" s="200" t="s">
        <v>307</v>
      </c>
      <c r="G880" s="197"/>
      <c r="H880" s="199" t="s">
        <v>19</v>
      </c>
      <c r="I880" s="201"/>
      <c r="J880" s="197"/>
      <c r="K880" s="197"/>
      <c r="L880" s="202"/>
      <c r="M880" s="203"/>
      <c r="N880" s="204"/>
      <c r="O880" s="204"/>
      <c r="P880" s="204"/>
      <c r="Q880" s="204"/>
      <c r="R880" s="204"/>
      <c r="S880" s="204"/>
      <c r="T880" s="205"/>
      <c r="AT880" s="206" t="s">
        <v>222</v>
      </c>
      <c r="AU880" s="206" t="s">
        <v>218</v>
      </c>
      <c r="AV880" s="13" t="s">
        <v>85</v>
      </c>
      <c r="AW880" s="13" t="s">
        <v>36</v>
      </c>
      <c r="AX880" s="13" t="s">
        <v>77</v>
      </c>
      <c r="AY880" s="206" t="s">
        <v>211</v>
      </c>
    </row>
    <row r="881" spans="1:65" s="14" customFormat="1">
      <c r="B881" s="207"/>
      <c r="C881" s="208"/>
      <c r="D881" s="198" t="s">
        <v>222</v>
      </c>
      <c r="E881" s="209" t="s">
        <v>19</v>
      </c>
      <c r="F881" s="210" t="s">
        <v>723</v>
      </c>
      <c r="G881" s="208"/>
      <c r="H881" s="211">
        <v>24</v>
      </c>
      <c r="I881" s="212"/>
      <c r="J881" s="208"/>
      <c r="K881" s="208"/>
      <c r="L881" s="213"/>
      <c r="M881" s="214"/>
      <c r="N881" s="215"/>
      <c r="O881" s="215"/>
      <c r="P881" s="215"/>
      <c r="Q881" s="215"/>
      <c r="R881" s="215"/>
      <c r="S881" s="215"/>
      <c r="T881" s="216"/>
      <c r="AT881" s="217" t="s">
        <v>222</v>
      </c>
      <c r="AU881" s="217" t="s">
        <v>218</v>
      </c>
      <c r="AV881" s="14" t="s">
        <v>87</v>
      </c>
      <c r="AW881" s="14" t="s">
        <v>36</v>
      </c>
      <c r="AX881" s="14" t="s">
        <v>77</v>
      </c>
      <c r="AY881" s="217" t="s">
        <v>211</v>
      </c>
    </row>
    <row r="882" spans="1:65" s="15" customFormat="1">
      <c r="B882" s="218"/>
      <c r="C882" s="219"/>
      <c r="D882" s="198" t="s">
        <v>222</v>
      </c>
      <c r="E882" s="220" t="s">
        <v>19</v>
      </c>
      <c r="F882" s="221" t="s">
        <v>227</v>
      </c>
      <c r="G882" s="219"/>
      <c r="H882" s="222">
        <v>24</v>
      </c>
      <c r="I882" s="223"/>
      <c r="J882" s="219"/>
      <c r="K882" s="219"/>
      <c r="L882" s="224"/>
      <c r="M882" s="225"/>
      <c r="N882" s="226"/>
      <c r="O882" s="226"/>
      <c r="P882" s="226"/>
      <c r="Q882" s="226"/>
      <c r="R882" s="226"/>
      <c r="S882" s="226"/>
      <c r="T882" s="227"/>
      <c r="AT882" s="228" t="s">
        <v>222</v>
      </c>
      <c r="AU882" s="228" t="s">
        <v>218</v>
      </c>
      <c r="AV882" s="15" t="s">
        <v>218</v>
      </c>
      <c r="AW882" s="15" t="s">
        <v>36</v>
      </c>
      <c r="AX882" s="15" t="s">
        <v>85</v>
      </c>
      <c r="AY882" s="228" t="s">
        <v>211</v>
      </c>
    </row>
    <row r="883" spans="1:65" s="2" customFormat="1" ht="24.2" customHeight="1">
      <c r="A883" s="38"/>
      <c r="B883" s="39"/>
      <c r="C883" s="178" t="s">
        <v>724</v>
      </c>
      <c r="D883" s="178" t="s">
        <v>214</v>
      </c>
      <c r="E883" s="179" t="s">
        <v>725</v>
      </c>
      <c r="F883" s="180" t="s">
        <v>600</v>
      </c>
      <c r="G883" s="181" t="s">
        <v>397</v>
      </c>
      <c r="H883" s="182">
        <v>1</v>
      </c>
      <c r="I883" s="183"/>
      <c r="J883" s="184">
        <f>ROUND(I883*H883,2)</f>
        <v>0</v>
      </c>
      <c r="K883" s="180" t="s">
        <v>19</v>
      </c>
      <c r="L883" s="43"/>
      <c r="M883" s="185" t="s">
        <v>19</v>
      </c>
      <c r="N883" s="186" t="s">
        <v>48</v>
      </c>
      <c r="O883" s="68"/>
      <c r="P883" s="187">
        <f>O883*H883</f>
        <v>0</v>
      </c>
      <c r="Q883" s="187">
        <v>0</v>
      </c>
      <c r="R883" s="187">
        <f>Q883*H883</f>
        <v>0</v>
      </c>
      <c r="S883" s="187">
        <v>0</v>
      </c>
      <c r="T883" s="188">
        <f>S883*H883</f>
        <v>0</v>
      </c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R883" s="189" t="s">
        <v>218</v>
      </c>
      <c r="AT883" s="189" t="s">
        <v>214</v>
      </c>
      <c r="AU883" s="189" t="s">
        <v>218</v>
      </c>
      <c r="AY883" s="21" t="s">
        <v>211</v>
      </c>
      <c r="BE883" s="190">
        <f>IF(N883="základní",J883,0)</f>
        <v>0</v>
      </c>
      <c r="BF883" s="190">
        <f>IF(N883="snížená",J883,0)</f>
        <v>0</v>
      </c>
      <c r="BG883" s="190">
        <f>IF(N883="zákl. přenesená",J883,0)</f>
        <v>0</v>
      </c>
      <c r="BH883" s="190">
        <f>IF(N883="sníž. přenesená",J883,0)</f>
        <v>0</v>
      </c>
      <c r="BI883" s="190">
        <f>IF(N883="nulová",J883,0)</f>
        <v>0</v>
      </c>
      <c r="BJ883" s="21" t="s">
        <v>85</v>
      </c>
      <c r="BK883" s="190">
        <f>ROUND(I883*H883,2)</f>
        <v>0</v>
      </c>
      <c r="BL883" s="21" t="s">
        <v>218</v>
      </c>
      <c r="BM883" s="189" t="s">
        <v>726</v>
      </c>
    </row>
    <row r="884" spans="1:65" s="13" customFormat="1">
      <c r="B884" s="196"/>
      <c r="C884" s="197"/>
      <c r="D884" s="198" t="s">
        <v>222</v>
      </c>
      <c r="E884" s="199" t="s">
        <v>19</v>
      </c>
      <c r="F884" s="200" t="s">
        <v>223</v>
      </c>
      <c r="G884" s="197"/>
      <c r="H884" s="199" t="s">
        <v>19</v>
      </c>
      <c r="I884" s="201"/>
      <c r="J884" s="197"/>
      <c r="K884" s="197"/>
      <c r="L884" s="202"/>
      <c r="M884" s="203"/>
      <c r="N884" s="204"/>
      <c r="O884" s="204"/>
      <c r="P884" s="204"/>
      <c r="Q884" s="204"/>
      <c r="R884" s="204"/>
      <c r="S884" s="204"/>
      <c r="T884" s="205"/>
      <c r="AT884" s="206" t="s">
        <v>222</v>
      </c>
      <c r="AU884" s="206" t="s">
        <v>218</v>
      </c>
      <c r="AV884" s="13" t="s">
        <v>85</v>
      </c>
      <c r="AW884" s="13" t="s">
        <v>36</v>
      </c>
      <c r="AX884" s="13" t="s">
        <v>77</v>
      </c>
      <c r="AY884" s="206" t="s">
        <v>211</v>
      </c>
    </row>
    <row r="885" spans="1:65" s="13" customFormat="1">
      <c r="B885" s="196"/>
      <c r="C885" s="197"/>
      <c r="D885" s="198" t="s">
        <v>222</v>
      </c>
      <c r="E885" s="199" t="s">
        <v>19</v>
      </c>
      <c r="F885" s="200" t="s">
        <v>391</v>
      </c>
      <c r="G885" s="197"/>
      <c r="H885" s="199" t="s">
        <v>19</v>
      </c>
      <c r="I885" s="201"/>
      <c r="J885" s="197"/>
      <c r="K885" s="197"/>
      <c r="L885" s="202"/>
      <c r="M885" s="203"/>
      <c r="N885" s="204"/>
      <c r="O885" s="204"/>
      <c r="P885" s="204"/>
      <c r="Q885" s="204"/>
      <c r="R885" s="204"/>
      <c r="S885" s="204"/>
      <c r="T885" s="205"/>
      <c r="AT885" s="206" t="s">
        <v>222</v>
      </c>
      <c r="AU885" s="206" t="s">
        <v>218</v>
      </c>
      <c r="AV885" s="13" t="s">
        <v>85</v>
      </c>
      <c r="AW885" s="13" t="s">
        <v>36</v>
      </c>
      <c r="AX885" s="13" t="s">
        <v>77</v>
      </c>
      <c r="AY885" s="206" t="s">
        <v>211</v>
      </c>
    </row>
    <row r="886" spans="1:65" s="13" customFormat="1">
      <c r="B886" s="196"/>
      <c r="C886" s="197"/>
      <c r="D886" s="198" t="s">
        <v>222</v>
      </c>
      <c r="E886" s="199" t="s">
        <v>19</v>
      </c>
      <c r="F886" s="200" t="s">
        <v>576</v>
      </c>
      <c r="G886" s="197"/>
      <c r="H886" s="199" t="s">
        <v>19</v>
      </c>
      <c r="I886" s="201"/>
      <c r="J886" s="197"/>
      <c r="K886" s="197"/>
      <c r="L886" s="202"/>
      <c r="M886" s="203"/>
      <c r="N886" s="204"/>
      <c r="O886" s="204"/>
      <c r="P886" s="204"/>
      <c r="Q886" s="204"/>
      <c r="R886" s="204"/>
      <c r="S886" s="204"/>
      <c r="T886" s="205"/>
      <c r="AT886" s="206" t="s">
        <v>222</v>
      </c>
      <c r="AU886" s="206" t="s">
        <v>218</v>
      </c>
      <c r="AV886" s="13" t="s">
        <v>85</v>
      </c>
      <c r="AW886" s="13" t="s">
        <v>36</v>
      </c>
      <c r="AX886" s="13" t="s">
        <v>77</v>
      </c>
      <c r="AY886" s="206" t="s">
        <v>211</v>
      </c>
    </row>
    <row r="887" spans="1:65" s="13" customFormat="1">
      <c r="B887" s="196"/>
      <c r="C887" s="197"/>
      <c r="D887" s="198" t="s">
        <v>222</v>
      </c>
      <c r="E887" s="199" t="s">
        <v>19</v>
      </c>
      <c r="F887" s="200" t="s">
        <v>307</v>
      </c>
      <c r="G887" s="197"/>
      <c r="H887" s="199" t="s">
        <v>19</v>
      </c>
      <c r="I887" s="201"/>
      <c r="J887" s="197"/>
      <c r="K887" s="197"/>
      <c r="L887" s="202"/>
      <c r="M887" s="203"/>
      <c r="N887" s="204"/>
      <c r="O887" s="204"/>
      <c r="P887" s="204"/>
      <c r="Q887" s="204"/>
      <c r="R887" s="204"/>
      <c r="S887" s="204"/>
      <c r="T887" s="205"/>
      <c r="AT887" s="206" t="s">
        <v>222</v>
      </c>
      <c r="AU887" s="206" t="s">
        <v>218</v>
      </c>
      <c r="AV887" s="13" t="s">
        <v>85</v>
      </c>
      <c r="AW887" s="13" t="s">
        <v>36</v>
      </c>
      <c r="AX887" s="13" t="s">
        <v>77</v>
      </c>
      <c r="AY887" s="206" t="s">
        <v>211</v>
      </c>
    </row>
    <row r="888" spans="1:65" s="14" customFormat="1">
      <c r="B888" s="207"/>
      <c r="C888" s="208"/>
      <c r="D888" s="198" t="s">
        <v>222</v>
      </c>
      <c r="E888" s="209" t="s">
        <v>19</v>
      </c>
      <c r="F888" s="210" t="s">
        <v>727</v>
      </c>
      <c r="G888" s="208"/>
      <c r="H888" s="211">
        <v>1</v>
      </c>
      <c r="I888" s="212"/>
      <c r="J888" s="208"/>
      <c r="K888" s="208"/>
      <c r="L888" s="213"/>
      <c r="M888" s="214"/>
      <c r="N888" s="215"/>
      <c r="O888" s="215"/>
      <c r="P888" s="215"/>
      <c r="Q888" s="215"/>
      <c r="R888" s="215"/>
      <c r="S888" s="215"/>
      <c r="T888" s="216"/>
      <c r="AT888" s="217" t="s">
        <v>222</v>
      </c>
      <c r="AU888" s="217" t="s">
        <v>218</v>
      </c>
      <c r="AV888" s="14" t="s">
        <v>87</v>
      </c>
      <c r="AW888" s="14" t="s">
        <v>36</v>
      </c>
      <c r="AX888" s="14" t="s">
        <v>77</v>
      </c>
      <c r="AY888" s="217" t="s">
        <v>211</v>
      </c>
    </row>
    <row r="889" spans="1:65" s="15" customFormat="1">
      <c r="B889" s="218"/>
      <c r="C889" s="219"/>
      <c r="D889" s="198" t="s">
        <v>222</v>
      </c>
      <c r="E889" s="220" t="s">
        <v>19</v>
      </c>
      <c r="F889" s="221" t="s">
        <v>227</v>
      </c>
      <c r="G889" s="219"/>
      <c r="H889" s="222">
        <v>1</v>
      </c>
      <c r="I889" s="223"/>
      <c r="J889" s="219"/>
      <c r="K889" s="219"/>
      <c r="L889" s="224"/>
      <c r="M889" s="225"/>
      <c r="N889" s="226"/>
      <c r="O889" s="226"/>
      <c r="P889" s="226"/>
      <c r="Q889" s="226"/>
      <c r="R889" s="226"/>
      <c r="S889" s="226"/>
      <c r="T889" s="227"/>
      <c r="AT889" s="228" t="s">
        <v>222</v>
      </c>
      <c r="AU889" s="228" t="s">
        <v>218</v>
      </c>
      <c r="AV889" s="15" t="s">
        <v>218</v>
      </c>
      <c r="AW889" s="15" t="s">
        <v>36</v>
      </c>
      <c r="AX889" s="15" t="s">
        <v>85</v>
      </c>
      <c r="AY889" s="228" t="s">
        <v>211</v>
      </c>
    </row>
    <row r="890" spans="1:65" s="2" customFormat="1" ht="16.5" customHeight="1">
      <c r="A890" s="38"/>
      <c r="B890" s="39"/>
      <c r="C890" s="178" t="s">
        <v>728</v>
      </c>
      <c r="D890" s="178" t="s">
        <v>214</v>
      </c>
      <c r="E890" s="179" t="s">
        <v>729</v>
      </c>
      <c r="F890" s="180" t="s">
        <v>604</v>
      </c>
      <c r="G890" s="181" t="s">
        <v>397</v>
      </c>
      <c r="H890" s="182">
        <v>1</v>
      </c>
      <c r="I890" s="183"/>
      <c r="J890" s="184">
        <f>ROUND(I890*H890,2)</f>
        <v>0</v>
      </c>
      <c r="K890" s="180" t="s">
        <v>19</v>
      </c>
      <c r="L890" s="43"/>
      <c r="M890" s="185" t="s">
        <v>19</v>
      </c>
      <c r="N890" s="186" t="s">
        <v>48</v>
      </c>
      <c r="O890" s="68"/>
      <c r="P890" s="187">
        <f>O890*H890</f>
        <v>0</v>
      </c>
      <c r="Q890" s="187">
        <v>0</v>
      </c>
      <c r="R890" s="187">
        <f>Q890*H890</f>
        <v>0</v>
      </c>
      <c r="S890" s="187">
        <v>0</v>
      </c>
      <c r="T890" s="188">
        <f>S890*H890</f>
        <v>0</v>
      </c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  <c r="AE890" s="38"/>
      <c r="AR890" s="189" t="s">
        <v>218</v>
      </c>
      <c r="AT890" s="189" t="s">
        <v>214</v>
      </c>
      <c r="AU890" s="189" t="s">
        <v>218</v>
      </c>
      <c r="AY890" s="21" t="s">
        <v>211</v>
      </c>
      <c r="BE890" s="190">
        <f>IF(N890="základní",J890,0)</f>
        <v>0</v>
      </c>
      <c r="BF890" s="190">
        <f>IF(N890="snížená",J890,0)</f>
        <v>0</v>
      </c>
      <c r="BG890" s="190">
        <f>IF(N890="zákl. přenesená",J890,0)</f>
        <v>0</v>
      </c>
      <c r="BH890" s="190">
        <f>IF(N890="sníž. přenesená",J890,0)</f>
        <v>0</v>
      </c>
      <c r="BI890" s="190">
        <f>IF(N890="nulová",J890,0)</f>
        <v>0</v>
      </c>
      <c r="BJ890" s="21" t="s">
        <v>85</v>
      </c>
      <c r="BK890" s="190">
        <f>ROUND(I890*H890,2)</f>
        <v>0</v>
      </c>
      <c r="BL890" s="21" t="s">
        <v>218</v>
      </c>
      <c r="BM890" s="189" t="s">
        <v>730</v>
      </c>
    </row>
    <row r="891" spans="1:65" s="13" customFormat="1">
      <c r="B891" s="196"/>
      <c r="C891" s="197"/>
      <c r="D891" s="198" t="s">
        <v>222</v>
      </c>
      <c r="E891" s="199" t="s">
        <v>19</v>
      </c>
      <c r="F891" s="200" t="s">
        <v>223</v>
      </c>
      <c r="G891" s="197"/>
      <c r="H891" s="199" t="s">
        <v>19</v>
      </c>
      <c r="I891" s="201"/>
      <c r="J891" s="197"/>
      <c r="K891" s="197"/>
      <c r="L891" s="202"/>
      <c r="M891" s="203"/>
      <c r="N891" s="204"/>
      <c r="O891" s="204"/>
      <c r="P891" s="204"/>
      <c r="Q891" s="204"/>
      <c r="R891" s="204"/>
      <c r="S891" s="204"/>
      <c r="T891" s="205"/>
      <c r="AT891" s="206" t="s">
        <v>222</v>
      </c>
      <c r="AU891" s="206" t="s">
        <v>218</v>
      </c>
      <c r="AV891" s="13" t="s">
        <v>85</v>
      </c>
      <c r="AW891" s="13" t="s">
        <v>36</v>
      </c>
      <c r="AX891" s="13" t="s">
        <v>77</v>
      </c>
      <c r="AY891" s="206" t="s">
        <v>211</v>
      </c>
    </row>
    <row r="892" spans="1:65" s="13" customFormat="1">
      <c r="B892" s="196"/>
      <c r="C892" s="197"/>
      <c r="D892" s="198" t="s">
        <v>222</v>
      </c>
      <c r="E892" s="199" t="s">
        <v>19</v>
      </c>
      <c r="F892" s="200" t="s">
        <v>391</v>
      </c>
      <c r="G892" s="197"/>
      <c r="H892" s="199" t="s">
        <v>19</v>
      </c>
      <c r="I892" s="201"/>
      <c r="J892" s="197"/>
      <c r="K892" s="197"/>
      <c r="L892" s="202"/>
      <c r="M892" s="203"/>
      <c r="N892" s="204"/>
      <c r="O892" s="204"/>
      <c r="P892" s="204"/>
      <c r="Q892" s="204"/>
      <c r="R892" s="204"/>
      <c r="S892" s="204"/>
      <c r="T892" s="205"/>
      <c r="AT892" s="206" t="s">
        <v>222</v>
      </c>
      <c r="AU892" s="206" t="s">
        <v>218</v>
      </c>
      <c r="AV892" s="13" t="s">
        <v>85</v>
      </c>
      <c r="AW892" s="13" t="s">
        <v>36</v>
      </c>
      <c r="AX892" s="13" t="s">
        <v>77</v>
      </c>
      <c r="AY892" s="206" t="s">
        <v>211</v>
      </c>
    </row>
    <row r="893" spans="1:65" s="13" customFormat="1">
      <c r="B893" s="196"/>
      <c r="C893" s="197"/>
      <c r="D893" s="198" t="s">
        <v>222</v>
      </c>
      <c r="E893" s="199" t="s">
        <v>19</v>
      </c>
      <c r="F893" s="200" t="s">
        <v>576</v>
      </c>
      <c r="G893" s="197"/>
      <c r="H893" s="199" t="s">
        <v>19</v>
      </c>
      <c r="I893" s="201"/>
      <c r="J893" s="197"/>
      <c r="K893" s="197"/>
      <c r="L893" s="202"/>
      <c r="M893" s="203"/>
      <c r="N893" s="204"/>
      <c r="O893" s="204"/>
      <c r="P893" s="204"/>
      <c r="Q893" s="204"/>
      <c r="R893" s="204"/>
      <c r="S893" s="204"/>
      <c r="T893" s="205"/>
      <c r="AT893" s="206" t="s">
        <v>222</v>
      </c>
      <c r="AU893" s="206" t="s">
        <v>218</v>
      </c>
      <c r="AV893" s="13" t="s">
        <v>85</v>
      </c>
      <c r="AW893" s="13" t="s">
        <v>36</v>
      </c>
      <c r="AX893" s="13" t="s">
        <v>77</v>
      </c>
      <c r="AY893" s="206" t="s">
        <v>211</v>
      </c>
    </row>
    <row r="894" spans="1:65" s="13" customFormat="1">
      <c r="B894" s="196"/>
      <c r="C894" s="197"/>
      <c r="D894" s="198" t="s">
        <v>222</v>
      </c>
      <c r="E894" s="199" t="s">
        <v>19</v>
      </c>
      <c r="F894" s="200" t="s">
        <v>307</v>
      </c>
      <c r="G894" s="197"/>
      <c r="H894" s="199" t="s">
        <v>19</v>
      </c>
      <c r="I894" s="201"/>
      <c r="J894" s="197"/>
      <c r="K894" s="197"/>
      <c r="L894" s="202"/>
      <c r="M894" s="203"/>
      <c r="N894" s="204"/>
      <c r="O894" s="204"/>
      <c r="P894" s="204"/>
      <c r="Q894" s="204"/>
      <c r="R894" s="204"/>
      <c r="S894" s="204"/>
      <c r="T894" s="205"/>
      <c r="AT894" s="206" t="s">
        <v>222</v>
      </c>
      <c r="AU894" s="206" t="s">
        <v>218</v>
      </c>
      <c r="AV894" s="13" t="s">
        <v>85</v>
      </c>
      <c r="AW894" s="13" t="s">
        <v>36</v>
      </c>
      <c r="AX894" s="13" t="s">
        <v>77</v>
      </c>
      <c r="AY894" s="206" t="s">
        <v>211</v>
      </c>
    </row>
    <row r="895" spans="1:65" s="14" customFormat="1">
      <c r="B895" s="207"/>
      <c r="C895" s="208"/>
      <c r="D895" s="198" t="s">
        <v>222</v>
      </c>
      <c r="E895" s="209" t="s">
        <v>19</v>
      </c>
      <c r="F895" s="210" t="s">
        <v>727</v>
      </c>
      <c r="G895" s="208"/>
      <c r="H895" s="211">
        <v>1</v>
      </c>
      <c r="I895" s="212"/>
      <c r="J895" s="208"/>
      <c r="K895" s="208"/>
      <c r="L895" s="213"/>
      <c r="M895" s="214"/>
      <c r="N895" s="215"/>
      <c r="O895" s="215"/>
      <c r="P895" s="215"/>
      <c r="Q895" s="215"/>
      <c r="R895" s="215"/>
      <c r="S895" s="215"/>
      <c r="T895" s="216"/>
      <c r="AT895" s="217" t="s">
        <v>222</v>
      </c>
      <c r="AU895" s="217" t="s">
        <v>218</v>
      </c>
      <c r="AV895" s="14" t="s">
        <v>87</v>
      </c>
      <c r="AW895" s="14" t="s">
        <v>36</v>
      </c>
      <c r="AX895" s="14" t="s">
        <v>77</v>
      </c>
      <c r="AY895" s="217" t="s">
        <v>211</v>
      </c>
    </row>
    <row r="896" spans="1:65" s="15" customFormat="1">
      <c r="B896" s="218"/>
      <c r="C896" s="219"/>
      <c r="D896" s="198" t="s">
        <v>222</v>
      </c>
      <c r="E896" s="220" t="s">
        <v>19</v>
      </c>
      <c r="F896" s="221" t="s">
        <v>227</v>
      </c>
      <c r="G896" s="219"/>
      <c r="H896" s="222">
        <v>1</v>
      </c>
      <c r="I896" s="223"/>
      <c r="J896" s="219"/>
      <c r="K896" s="219"/>
      <c r="L896" s="224"/>
      <c r="M896" s="225"/>
      <c r="N896" s="226"/>
      <c r="O896" s="226"/>
      <c r="P896" s="226"/>
      <c r="Q896" s="226"/>
      <c r="R896" s="226"/>
      <c r="S896" s="226"/>
      <c r="T896" s="227"/>
      <c r="AT896" s="228" t="s">
        <v>222</v>
      </c>
      <c r="AU896" s="228" t="s">
        <v>218</v>
      </c>
      <c r="AV896" s="15" t="s">
        <v>218</v>
      </c>
      <c r="AW896" s="15" t="s">
        <v>36</v>
      </c>
      <c r="AX896" s="15" t="s">
        <v>85</v>
      </c>
      <c r="AY896" s="228" t="s">
        <v>211</v>
      </c>
    </row>
    <row r="897" spans="1:65" s="2" customFormat="1" ht="24.2" customHeight="1">
      <c r="A897" s="38"/>
      <c r="B897" s="39"/>
      <c r="C897" s="178" t="s">
        <v>731</v>
      </c>
      <c r="D897" s="178" t="s">
        <v>214</v>
      </c>
      <c r="E897" s="179" t="s">
        <v>732</v>
      </c>
      <c r="F897" s="180" t="s">
        <v>608</v>
      </c>
      <c r="G897" s="181" t="s">
        <v>96</v>
      </c>
      <c r="H897" s="182">
        <v>6.4</v>
      </c>
      <c r="I897" s="183"/>
      <c r="J897" s="184">
        <f>ROUND(I897*H897,2)</f>
        <v>0</v>
      </c>
      <c r="K897" s="180" t="s">
        <v>19</v>
      </c>
      <c r="L897" s="43"/>
      <c r="M897" s="185" t="s">
        <v>19</v>
      </c>
      <c r="N897" s="186" t="s">
        <v>48</v>
      </c>
      <c r="O897" s="68"/>
      <c r="P897" s="187">
        <f>O897*H897</f>
        <v>0</v>
      </c>
      <c r="Q897" s="187">
        <v>0</v>
      </c>
      <c r="R897" s="187">
        <f>Q897*H897</f>
        <v>0</v>
      </c>
      <c r="S897" s="187">
        <v>0</v>
      </c>
      <c r="T897" s="188">
        <f>S897*H897</f>
        <v>0</v>
      </c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  <c r="AE897" s="38"/>
      <c r="AR897" s="189" t="s">
        <v>218</v>
      </c>
      <c r="AT897" s="189" t="s">
        <v>214</v>
      </c>
      <c r="AU897" s="189" t="s">
        <v>218</v>
      </c>
      <c r="AY897" s="21" t="s">
        <v>211</v>
      </c>
      <c r="BE897" s="190">
        <f>IF(N897="základní",J897,0)</f>
        <v>0</v>
      </c>
      <c r="BF897" s="190">
        <f>IF(N897="snížená",J897,0)</f>
        <v>0</v>
      </c>
      <c r="BG897" s="190">
        <f>IF(N897="zákl. přenesená",J897,0)</f>
        <v>0</v>
      </c>
      <c r="BH897" s="190">
        <f>IF(N897="sníž. přenesená",J897,0)</f>
        <v>0</v>
      </c>
      <c r="BI897" s="190">
        <f>IF(N897="nulová",J897,0)</f>
        <v>0</v>
      </c>
      <c r="BJ897" s="21" t="s">
        <v>85</v>
      </c>
      <c r="BK897" s="190">
        <f>ROUND(I897*H897,2)</f>
        <v>0</v>
      </c>
      <c r="BL897" s="21" t="s">
        <v>218</v>
      </c>
      <c r="BM897" s="189" t="s">
        <v>733</v>
      </c>
    </row>
    <row r="898" spans="1:65" s="13" customFormat="1">
      <c r="B898" s="196"/>
      <c r="C898" s="197"/>
      <c r="D898" s="198" t="s">
        <v>222</v>
      </c>
      <c r="E898" s="199" t="s">
        <v>19</v>
      </c>
      <c r="F898" s="200" t="s">
        <v>223</v>
      </c>
      <c r="G898" s="197"/>
      <c r="H898" s="199" t="s">
        <v>19</v>
      </c>
      <c r="I898" s="201"/>
      <c r="J898" s="197"/>
      <c r="K898" s="197"/>
      <c r="L898" s="202"/>
      <c r="M898" s="203"/>
      <c r="N898" s="204"/>
      <c r="O898" s="204"/>
      <c r="P898" s="204"/>
      <c r="Q898" s="204"/>
      <c r="R898" s="204"/>
      <c r="S898" s="204"/>
      <c r="T898" s="205"/>
      <c r="AT898" s="206" t="s">
        <v>222</v>
      </c>
      <c r="AU898" s="206" t="s">
        <v>218</v>
      </c>
      <c r="AV898" s="13" t="s">
        <v>85</v>
      </c>
      <c r="AW898" s="13" t="s">
        <v>36</v>
      </c>
      <c r="AX898" s="13" t="s">
        <v>77</v>
      </c>
      <c r="AY898" s="206" t="s">
        <v>211</v>
      </c>
    </row>
    <row r="899" spans="1:65" s="13" customFormat="1">
      <c r="B899" s="196"/>
      <c r="C899" s="197"/>
      <c r="D899" s="198" t="s">
        <v>222</v>
      </c>
      <c r="E899" s="199" t="s">
        <v>19</v>
      </c>
      <c r="F899" s="200" t="s">
        <v>391</v>
      </c>
      <c r="G899" s="197"/>
      <c r="H899" s="199" t="s">
        <v>19</v>
      </c>
      <c r="I899" s="201"/>
      <c r="J899" s="197"/>
      <c r="K899" s="197"/>
      <c r="L899" s="202"/>
      <c r="M899" s="203"/>
      <c r="N899" s="204"/>
      <c r="O899" s="204"/>
      <c r="P899" s="204"/>
      <c r="Q899" s="204"/>
      <c r="R899" s="204"/>
      <c r="S899" s="204"/>
      <c r="T899" s="205"/>
      <c r="AT899" s="206" t="s">
        <v>222</v>
      </c>
      <c r="AU899" s="206" t="s">
        <v>218</v>
      </c>
      <c r="AV899" s="13" t="s">
        <v>85</v>
      </c>
      <c r="AW899" s="13" t="s">
        <v>36</v>
      </c>
      <c r="AX899" s="13" t="s">
        <v>77</v>
      </c>
      <c r="AY899" s="206" t="s">
        <v>211</v>
      </c>
    </row>
    <row r="900" spans="1:65" s="13" customFormat="1">
      <c r="B900" s="196"/>
      <c r="C900" s="197"/>
      <c r="D900" s="198" t="s">
        <v>222</v>
      </c>
      <c r="E900" s="199" t="s">
        <v>19</v>
      </c>
      <c r="F900" s="200" t="s">
        <v>576</v>
      </c>
      <c r="G900" s="197"/>
      <c r="H900" s="199" t="s">
        <v>19</v>
      </c>
      <c r="I900" s="201"/>
      <c r="J900" s="197"/>
      <c r="K900" s="197"/>
      <c r="L900" s="202"/>
      <c r="M900" s="203"/>
      <c r="N900" s="204"/>
      <c r="O900" s="204"/>
      <c r="P900" s="204"/>
      <c r="Q900" s="204"/>
      <c r="R900" s="204"/>
      <c r="S900" s="204"/>
      <c r="T900" s="205"/>
      <c r="AT900" s="206" t="s">
        <v>222</v>
      </c>
      <c r="AU900" s="206" t="s">
        <v>218</v>
      </c>
      <c r="AV900" s="13" t="s">
        <v>85</v>
      </c>
      <c r="AW900" s="13" t="s">
        <v>36</v>
      </c>
      <c r="AX900" s="13" t="s">
        <v>77</v>
      </c>
      <c r="AY900" s="206" t="s">
        <v>211</v>
      </c>
    </row>
    <row r="901" spans="1:65" s="13" customFormat="1">
      <c r="B901" s="196"/>
      <c r="C901" s="197"/>
      <c r="D901" s="198" t="s">
        <v>222</v>
      </c>
      <c r="E901" s="199" t="s">
        <v>19</v>
      </c>
      <c r="F901" s="200" t="s">
        <v>307</v>
      </c>
      <c r="G901" s="197"/>
      <c r="H901" s="199" t="s">
        <v>19</v>
      </c>
      <c r="I901" s="201"/>
      <c r="J901" s="197"/>
      <c r="K901" s="197"/>
      <c r="L901" s="202"/>
      <c r="M901" s="203"/>
      <c r="N901" s="204"/>
      <c r="O901" s="204"/>
      <c r="P901" s="204"/>
      <c r="Q901" s="204"/>
      <c r="R901" s="204"/>
      <c r="S901" s="204"/>
      <c r="T901" s="205"/>
      <c r="AT901" s="206" t="s">
        <v>222</v>
      </c>
      <c r="AU901" s="206" t="s">
        <v>218</v>
      </c>
      <c r="AV901" s="13" t="s">
        <v>85</v>
      </c>
      <c r="AW901" s="13" t="s">
        <v>36</v>
      </c>
      <c r="AX901" s="13" t="s">
        <v>77</v>
      </c>
      <c r="AY901" s="206" t="s">
        <v>211</v>
      </c>
    </row>
    <row r="902" spans="1:65" s="14" customFormat="1">
      <c r="B902" s="207"/>
      <c r="C902" s="208"/>
      <c r="D902" s="198" t="s">
        <v>222</v>
      </c>
      <c r="E902" s="209" t="s">
        <v>19</v>
      </c>
      <c r="F902" s="210" t="s">
        <v>710</v>
      </c>
      <c r="G902" s="208"/>
      <c r="H902" s="211">
        <v>6.4</v>
      </c>
      <c r="I902" s="212"/>
      <c r="J902" s="208"/>
      <c r="K902" s="208"/>
      <c r="L902" s="213"/>
      <c r="M902" s="214"/>
      <c r="N902" s="215"/>
      <c r="O902" s="215"/>
      <c r="P902" s="215"/>
      <c r="Q902" s="215"/>
      <c r="R902" s="215"/>
      <c r="S902" s="215"/>
      <c r="T902" s="216"/>
      <c r="AT902" s="217" t="s">
        <v>222</v>
      </c>
      <c r="AU902" s="217" t="s">
        <v>218</v>
      </c>
      <c r="AV902" s="14" t="s">
        <v>87</v>
      </c>
      <c r="AW902" s="14" t="s">
        <v>36</v>
      </c>
      <c r="AX902" s="14" t="s">
        <v>77</v>
      </c>
      <c r="AY902" s="217" t="s">
        <v>211</v>
      </c>
    </row>
    <row r="903" spans="1:65" s="15" customFormat="1">
      <c r="B903" s="218"/>
      <c r="C903" s="219"/>
      <c r="D903" s="198" t="s">
        <v>222</v>
      </c>
      <c r="E903" s="220" t="s">
        <v>19</v>
      </c>
      <c r="F903" s="221" t="s">
        <v>227</v>
      </c>
      <c r="G903" s="219"/>
      <c r="H903" s="222">
        <v>6.4</v>
      </c>
      <c r="I903" s="223"/>
      <c r="J903" s="219"/>
      <c r="K903" s="219"/>
      <c r="L903" s="224"/>
      <c r="M903" s="225"/>
      <c r="N903" s="226"/>
      <c r="O903" s="226"/>
      <c r="P903" s="226"/>
      <c r="Q903" s="226"/>
      <c r="R903" s="226"/>
      <c r="S903" s="226"/>
      <c r="T903" s="227"/>
      <c r="AT903" s="228" t="s">
        <v>222</v>
      </c>
      <c r="AU903" s="228" t="s">
        <v>218</v>
      </c>
      <c r="AV903" s="15" t="s">
        <v>218</v>
      </c>
      <c r="AW903" s="15" t="s">
        <v>36</v>
      </c>
      <c r="AX903" s="15" t="s">
        <v>85</v>
      </c>
      <c r="AY903" s="228" t="s">
        <v>211</v>
      </c>
    </row>
    <row r="904" spans="1:65" s="2" customFormat="1" ht="16.5" customHeight="1">
      <c r="A904" s="38"/>
      <c r="B904" s="39"/>
      <c r="C904" s="178" t="s">
        <v>734</v>
      </c>
      <c r="D904" s="178" t="s">
        <v>214</v>
      </c>
      <c r="E904" s="179" t="s">
        <v>735</v>
      </c>
      <c r="F904" s="180" t="s">
        <v>456</v>
      </c>
      <c r="G904" s="181" t="s">
        <v>397</v>
      </c>
      <c r="H904" s="182">
        <v>1</v>
      </c>
      <c r="I904" s="183"/>
      <c r="J904" s="184">
        <f>ROUND(I904*H904,2)</f>
        <v>0</v>
      </c>
      <c r="K904" s="180" t="s">
        <v>19</v>
      </c>
      <c r="L904" s="43"/>
      <c r="M904" s="185" t="s">
        <v>19</v>
      </c>
      <c r="N904" s="186" t="s">
        <v>48</v>
      </c>
      <c r="O904" s="68"/>
      <c r="P904" s="187">
        <f>O904*H904</f>
        <v>0</v>
      </c>
      <c r="Q904" s="187">
        <v>0</v>
      </c>
      <c r="R904" s="187">
        <f>Q904*H904</f>
        <v>0</v>
      </c>
      <c r="S904" s="187">
        <v>0</v>
      </c>
      <c r="T904" s="188">
        <f>S904*H904</f>
        <v>0</v>
      </c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R904" s="189" t="s">
        <v>218</v>
      </c>
      <c r="AT904" s="189" t="s">
        <v>214</v>
      </c>
      <c r="AU904" s="189" t="s">
        <v>218</v>
      </c>
      <c r="AY904" s="21" t="s">
        <v>211</v>
      </c>
      <c r="BE904" s="190">
        <f>IF(N904="základní",J904,0)</f>
        <v>0</v>
      </c>
      <c r="BF904" s="190">
        <f>IF(N904="snížená",J904,0)</f>
        <v>0</v>
      </c>
      <c r="BG904" s="190">
        <f>IF(N904="zákl. přenesená",J904,0)</f>
        <v>0</v>
      </c>
      <c r="BH904" s="190">
        <f>IF(N904="sníž. přenesená",J904,0)</f>
        <v>0</v>
      </c>
      <c r="BI904" s="190">
        <f>IF(N904="nulová",J904,0)</f>
        <v>0</v>
      </c>
      <c r="BJ904" s="21" t="s">
        <v>85</v>
      </c>
      <c r="BK904" s="190">
        <f>ROUND(I904*H904,2)</f>
        <v>0</v>
      </c>
      <c r="BL904" s="21" t="s">
        <v>218</v>
      </c>
      <c r="BM904" s="189" t="s">
        <v>736</v>
      </c>
    </row>
    <row r="905" spans="1:65" s="13" customFormat="1">
      <c r="B905" s="196"/>
      <c r="C905" s="197"/>
      <c r="D905" s="198" t="s">
        <v>222</v>
      </c>
      <c r="E905" s="199" t="s">
        <v>19</v>
      </c>
      <c r="F905" s="200" t="s">
        <v>223</v>
      </c>
      <c r="G905" s="197"/>
      <c r="H905" s="199" t="s">
        <v>19</v>
      </c>
      <c r="I905" s="201"/>
      <c r="J905" s="197"/>
      <c r="K905" s="197"/>
      <c r="L905" s="202"/>
      <c r="M905" s="203"/>
      <c r="N905" s="204"/>
      <c r="O905" s="204"/>
      <c r="P905" s="204"/>
      <c r="Q905" s="204"/>
      <c r="R905" s="204"/>
      <c r="S905" s="204"/>
      <c r="T905" s="205"/>
      <c r="AT905" s="206" t="s">
        <v>222</v>
      </c>
      <c r="AU905" s="206" t="s">
        <v>218</v>
      </c>
      <c r="AV905" s="13" t="s">
        <v>85</v>
      </c>
      <c r="AW905" s="13" t="s">
        <v>36</v>
      </c>
      <c r="AX905" s="13" t="s">
        <v>77</v>
      </c>
      <c r="AY905" s="206" t="s">
        <v>211</v>
      </c>
    </row>
    <row r="906" spans="1:65" s="13" customFormat="1">
      <c r="B906" s="196"/>
      <c r="C906" s="197"/>
      <c r="D906" s="198" t="s">
        <v>222</v>
      </c>
      <c r="E906" s="199" t="s">
        <v>19</v>
      </c>
      <c r="F906" s="200" t="s">
        <v>391</v>
      </c>
      <c r="G906" s="197"/>
      <c r="H906" s="199" t="s">
        <v>19</v>
      </c>
      <c r="I906" s="201"/>
      <c r="J906" s="197"/>
      <c r="K906" s="197"/>
      <c r="L906" s="202"/>
      <c r="M906" s="203"/>
      <c r="N906" s="204"/>
      <c r="O906" s="204"/>
      <c r="P906" s="204"/>
      <c r="Q906" s="204"/>
      <c r="R906" s="204"/>
      <c r="S906" s="204"/>
      <c r="T906" s="205"/>
      <c r="AT906" s="206" t="s">
        <v>222</v>
      </c>
      <c r="AU906" s="206" t="s">
        <v>218</v>
      </c>
      <c r="AV906" s="13" t="s">
        <v>85</v>
      </c>
      <c r="AW906" s="13" t="s">
        <v>36</v>
      </c>
      <c r="AX906" s="13" t="s">
        <v>77</v>
      </c>
      <c r="AY906" s="206" t="s">
        <v>211</v>
      </c>
    </row>
    <row r="907" spans="1:65" s="13" customFormat="1">
      <c r="B907" s="196"/>
      <c r="C907" s="197"/>
      <c r="D907" s="198" t="s">
        <v>222</v>
      </c>
      <c r="E907" s="199" t="s">
        <v>19</v>
      </c>
      <c r="F907" s="200" t="s">
        <v>576</v>
      </c>
      <c r="G907" s="197"/>
      <c r="H907" s="199" t="s">
        <v>19</v>
      </c>
      <c r="I907" s="201"/>
      <c r="J907" s="197"/>
      <c r="K907" s="197"/>
      <c r="L907" s="202"/>
      <c r="M907" s="203"/>
      <c r="N907" s="204"/>
      <c r="O907" s="204"/>
      <c r="P907" s="204"/>
      <c r="Q907" s="204"/>
      <c r="R907" s="204"/>
      <c r="S907" s="204"/>
      <c r="T907" s="205"/>
      <c r="AT907" s="206" t="s">
        <v>222</v>
      </c>
      <c r="AU907" s="206" t="s">
        <v>218</v>
      </c>
      <c r="AV907" s="13" t="s">
        <v>85</v>
      </c>
      <c r="AW907" s="13" t="s">
        <v>36</v>
      </c>
      <c r="AX907" s="13" t="s">
        <v>77</v>
      </c>
      <c r="AY907" s="206" t="s">
        <v>211</v>
      </c>
    </row>
    <row r="908" spans="1:65" s="13" customFormat="1">
      <c r="B908" s="196"/>
      <c r="C908" s="197"/>
      <c r="D908" s="198" t="s">
        <v>222</v>
      </c>
      <c r="E908" s="199" t="s">
        <v>19</v>
      </c>
      <c r="F908" s="200" t="s">
        <v>307</v>
      </c>
      <c r="G908" s="197"/>
      <c r="H908" s="199" t="s">
        <v>19</v>
      </c>
      <c r="I908" s="201"/>
      <c r="J908" s="197"/>
      <c r="K908" s="197"/>
      <c r="L908" s="202"/>
      <c r="M908" s="203"/>
      <c r="N908" s="204"/>
      <c r="O908" s="204"/>
      <c r="P908" s="204"/>
      <c r="Q908" s="204"/>
      <c r="R908" s="204"/>
      <c r="S908" s="204"/>
      <c r="T908" s="205"/>
      <c r="AT908" s="206" t="s">
        <v>222</v>
      </c>
      <c r="AU908" s="206" t="s">
        <v>218</v>
      </c>
      <c r="AV908" s="13" t="s">
        <v>85</v>
      </c>
      <c r="AW908" s="13" t="s">
        <v>36</v>
      </c>
      <c r="AX908" s="13" t="s">
        <v>77</v>
      </c>
      <c r="AY908" s="206" t="s">
        <v>211</v>
      </c>
    </row>
    <row r="909" spans="1:65" s="14" customFormat="1">
      <c r="B909" s="207"/>
      <c r="C909" s="208"/>
      <c r="D909" s="198" t="s">
        <v>222</v>
      </c>
      <c r="E909" s="209" t="s">
        <v>19</v>
      </c>
      <c r="F909" s="210" t="s">
        <v>727</v>
      </c>
      <c r="G909" s="208"/>
      <c r="H909" s="211">
        <v>1</v>
      </c>
      <c r="I909" s="212"/>
      <c r="J909" s="208"/>
      <c r="K909" s="208"/>
      <c r="L909" s="213"/>
      <c r="M909" s="214"/>
      <c r="N909" s="215"/>
      <c r="O909" s="215"/>
      <c r="P909" s="215"/>
      <c r="Q909" s="215"/>
      <c r="R909" s="215"/>
      <c r="S909" s="215"/>
      <c r="T909" s="216"/>
      <c r="AT909" s="217" t="s">
        <v>222</v>
      </c>
      <c r="AU909" s="217" t="s">
        <v>218</v>
      </c>
      <c r="AV909" s="14" t="s">
        <v>87</v>
      </c>
      <c r="AW909" s="14" t="s">
        <v>36</v>
      </c>
      <c r="AX909" s="14" t="s">
        <v>77</v>
      </c>
      <c r="AY909" s="217" t="s">
        <v>211</v>
      </c>
    </row>
    <row r="910" spans="1:65" s="15" customFormat="1">
      <c r="B910" s="218"/>
      <c r="C910" s="219"/>
      <c r="D910" s="198" t="s">
        <v>222</v>
      </c>
      <c r="E910" s="220" t="s">
        <v>19</v>
      </c>
      <c r="F910" s="221" t="s">
        <v>227</v>
      </c>
      <c r="G910" s="219"/>
      <c r="H910" s="222">
        <v>1</v>
      </c>
      <c r="I910" s="223"/>
      <c r="J910" s="219"/>
      <c r="K910" s="219"/>
      <c r="L910" s="224"/>
      <c r="M910" s="225"/>
      <c r="N910" s="226"/>
      <c r="O910" s="226"/>
      <c r="P910" s="226"/>
      <c r="Q910" s="226"/>
      <c r="R910" s="226"/>
      <c r="S910" s="226"/>
      <c r="T910" s="227"/>
      <c r="AT910" s="228" t="s">
        <v>222</v>
      </c>
      <c r="AU910" s="228" t="s">
        <v>218</v>
      </c>
      <c r="AV910" s="15" t="s">
        <v>218</v>
      </c>
      <c r="AW910" s="15" t="s">
        <v>36</v>
      </c>
      <c r="AX910" s="15" t="s">
        <v>85</v>
      </c>
      <c r="AY910" s="228" t="s">
        <v>211</v>
      </c>
    </row>
    <row r="911" spans="1:65" s="17" customFormat="1" ht="20.85" customHeight="1">
      <c r="B911" s="241"/>
      <c r="C911" s="242"/>
      <c r="D911" s="243" t="s">
        <v>76</v>
      </c>
      <c r="E911" s="243" t="s">
        <v>737</v>
      </c>
      <c r="F911" s="243" t="s">
        <v>738</v>
      </c>
      <c r="G911" s="242"/>
      <c r="H911" s="242"/>
      <c r="I911" s="244"/>
      <c r="J911" s="245">
        <f>BK911</f>
        <v>0</v>
      </c>
      <c r="K911" s="242"/>
      <c r="L911" s="246"/>
      <c r="M911" s="247"/>
      <c r="N911" s="248"/>
      <c r="O911" s="248"/>
      <c r="P911" s="249">
        <f>SUM(P912:P953)</f>
        <v>0</v>
      </c>
      <c r="Q911" s="248"/>
      <c r="R911" s="249">
        <f>SUM(R912:R953)</f>
        <v>0</v>
      </c>
      <c r="S911" s="248"/>
      <c r="T911" s="250">
        <f>SUM(T912:T953)</f>
        <v>0</v>
      </c>
      <c r="AR911" s="251" t="s">
        <v>85</v>
      </c>
      <c r="AT911" s="252" t="s">
        <v>76</v>
      </c>
      <c r="AU911" s="252" t="s">
        <v>233</v>
      </c>
      <c r="AY911" s="251" t="s">
        <v>211</v>
      </c>
      <c r="BK911" s="253">
        <f>SUM(BK912:BK953)</f>
        <v>0</v>
      </c>
    </row>
    <row r="912" spans="1:65" s="2" customFormat="1" ht="16.5" customHeight="1">
      <c r="A912" s="38"/>
      <c r="B912" s="39"/>
      <c r="C912" s="178" t="s">
        <v>739</v>
      </c>
      <c r="D912" s="178" t="s">
        <v>214</v>
      </c>
      <c r="E912" s="179" t="s">
        <v>737</v>
      </c>
      <c r="F912" s="180" t="s">
        <v>574</v>
      </c>
      <c r="G912" s="181" t="s">
        <v>96</v>
      </c>
      <c r="H912" s="182">
        <v>1.7</v>
      </c>
      <c r="I912" s="183"/>
      <c r="J912" s="184">
        <f>ROUND(I912*H912,2)</f>
        <v>0</v>
      </c>
      <c r="K912" s="180" t="s">
        <v>19</v>
      </c>
      <c r="L912" s="43"/>
      <c r="M912" s="185" t="s">
        <v>19</v>
      </c>
      <c r="N912" s="186" t="s">
        <v>48</v>
      </c>
      <c r="O912" s="68"/>
      <c r="P912" s="187">
        <f>O912*H912</f>
        <v>0</v>
      </c>
      <c r="Q912" s="187">
        <v>0</v>
      </c>
      <c r="R912" s="187">
        <f>Q912*H912</f>
        <v>0</v>
      </c>
      <c r="S912" s="187">
        <v>0</v>
      </c>
      <c r="T912" s="188">
        <f>S912*H912</f>
        <v>0</v>
      </c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  <c r="AE912" s="38"/>
      <c r="AR912" s="189" t="s">
        <v>218</v>
      </c>
      <c r="AT912" s="189" t="s">
        <v>214</v>
      </c>
      <c r="AU912" s="189" t="s">
        <v>218</v>
      </c>
      <c r="AY912" s="21" t="s">
        <v>211</v>
      </c>
      <c r="BE912" s="190">
        <f>IF(N912="základní",J912,0)</f>
        <v>0</v>
      </c>
      <c r="BF912" s="190">
        <f>IF(N912="snížená",J912,0)</f>
        <v>0</v>
      </c>
      <c r="BG912" s="190">
        <f>IF(N912="zákl. přenesená",J912,0)</f>
        <v>0</v>
      </c>
      <c r="BH912" s="190">
        <f>IF(N912="sníž. přenesená",J912,0)</f>
        <v>0</v>
      </c>
      <c r="BI912" s="190">
        <f>IF(N912="nulová",J912,0)</f>
        <v>0</v>
      </c>
      <c r="BJ912" s="21" t="s">
        <v>85</v>
      </c>
      <c r="BK912" s="190">
        <f>ROUND(I912*H912,2)</f>
        <v>0</v>
      </c>
      <c r="BL912" s="21" t="s">
        <v>218</v>
      </c>
      <c r="BM912" s="189" t="s">
        <v>740</v>
      </c>
    </row>
    <row r="913" spans="1:65" s="13" customFormat="1">
      <c r="B913" s="196"/>
      <c r="C913" s="197"/>
      <c r="D913" s="198" t="s">
        <v>222</v>
      </c>
      <c r="E913" s="199" t="s">
        <v>19</v>
      </c>
      <c r="F913" s="200" t="s">
        <v>223</v>
      </c>
      <c r="G913" s="197"/>
      <c r="H913" s="199" t="s">
        <v>19</v>
      </c>
      <c r="I913" s="201"/>
      <c r="J913" s="197"/>
      <c r="K913" s="197"/>
      <c r="L913" s="202"/>
      <c r="M913" s="203"/>
      <c r="N913" s="204"/>
      <c r="O913" s="204"/>
      <c r="P913" s="204"/>
      <c r="Q913" s="204"/>
      <c r="R913" s="204"/>
      <c r="S913" s="204"/>
      <c r="T913" s="205"/>
      <c r="AT913" s="206" t="s">
        <v>222</v>
      </c>
      <c r="AU913" s="206" t="s">
        <v>218</v>
      </c>
      <c r="AV913" s="13" t="s">
        <v>85</v>
      </c>
      <c r="AW913" s="13" t="s">
        <v>36</v>
      </c>
      <c r="AX913" s="13" t="s">
        <v>77</v>
      </c>
      <c r="AY913" s="206" t="s">
        <v>211</v>
      </c>
    </row>
    <row r="914" spans="1:65" s="13" customFormat="1">
      <c r="B914" s="196"/>
      <c r="C914" s="197"/>
      <c r="D914" s="198" t="s">
        <v>222</v>
      </c>
      <c r="E914" s="199" t="s">
        <v>19</v>
      </c>
      <c r="F914" s="200" t="s">
        <v>391</v>
      </c>
      <c r="G914" s="197"/>
      <c r="H914" s="199" t="s">
        <v>19</v>
      </c>
      <c r="I914" s="201"/>
      <c r="J914" s="197"/>
      <c r="K914" s="197"/>
      <c r="L914" s="202"/>
      <c r="M914" s="203"/>
      <c r="N914" s="204"/>
      <c r="O914" s="204"/>
      <c r="P914" s="204"/>
      <c r="Q914" s="204"/>
      <c r="R914" s="204"/>
      <c r="S914" s="204"/>
      <c r="T914" s="205"/>
      <c r="AT914" s="206" t="s">
        <v>222</v>
      </c>
      <c r="AU914" s="206" t="s">
        <v>218</v>
      </c>
      <c r="AV914" s="13" t="s">
        <v>85</v>
      </c>
      <c r="AW914" s="13" t="s">
        <v>36</v>
      </c>
      <c r="AX914" s="13" t="s">
        <v>77</v>
      </c>
      <c r="AY914" s="206" t="s">
        <v>211</v>
      </c>
    </row>
    <row r="915" spans="1:65" s="13" customFormat="1">
      <c r="B915" s="196"/>
      <c r="C915" s="197"/>
      <c r="D915" s="198" t="s">
        <v>222</v>
      </c>
      <c r="E915" s="199" t="s">
        <v>19</v>
      </c>
      <c r="F915" s="200" t="s">
        <v>576</v>
      </c>
      <c r="G915" s="197"/>
      <c r="H915" s="199" t="s">
        <v>19</v>
      </c>
      <c r="I915" s="201"/>
      <c r="J915" s="197"/>
      <c r="K915" s="197"/>
      <c r="L915" s="202"/>
      <c r="M915" s="203"/>
      <c r="N915" s="204"/>
      <c r="O915" s="204"/>
      <c r="P915" s="204"/>
      <c r="Q915" s="204"/>
      <c r="R915" s="204"/>
      <c r="S915" s="204"/>
      <c r="T915" s="205"/>
      <c r="AT915" s="206" t="s">
        <v>222</v>
      </c>
      <c r="AU915" s="206" t="s">
        <v>218</v>
      </c>
      <c r="AV915" s="13" t="s">
        <v>85</v>
      </c>
      <c r="AW915" s="13" t="s">
        <v>36</v>
      </c>
      <c r="AX915" s="13" t="s">
        <v>77</v>
      </c>
      <c r="AY915" s="206" t="s">
        <v>211</v>
      </c>
    </row>
    <row r="916" spans="1:65" s="13" customFormat="1">
      <c r="B916" s="196"/>
      <c r="C916" s="197"/>
      <c r="D916" s="198" t="s">
        <v>222</v>
      </c>
      <c r="E916" s="199" t="s">
        <v>19</v>
      </c>
      <c r="F916" s="200" t="s">
        <v>307</v>
      </c>
      <c r="G916" s="197"/>
      <c r="H916" s="199" t="s">
        <v>19</v>
      </c>
      <c r="I916" s="201"/>
      <c r="J916" s="197"/>
      <c r="K916" s="197"/>
      <c r="L916" s="202"/>
      <c r="M916" s="203"/>
      <c r="N916" s="204"/>
      <c r="O916" s="204"/>
      <c r="P916" s="204"/>
      <c r="Q916" s="204"/>
      <c r="R916" s="204"/>
      <c r="S916" s="204"/>
      <c r="T916" s="205"/>
      <c r="AT916" s="206" t="s">
        <v>222</v>
      </c>
      <c r="AU916" s="206" t="s">
        <v>218</v>
      </c>
      <c r="AV916" s="13" t="s">
        <v>85</v>
      </c>
      <c r="AW916" s="13" t="s">
        <v>36</v>
      </c>
      <c r="AX916" s="13" t="s">
        <v>77</v>
      </c>
      <c r="AY916" s="206" t="s">
        <v>211</v>
      </c>
    </row>
    <row r="917" spans="1:65" s="14" customFormat="1">
      <c r="B917" s="207"/>
      <c r="C917" s="208"/>
      <c r="D917" s="198" t="s">
        <v>222</v>
      </c>
      <c r="E917" s="209" t="s">
        <v>19</v>
      </c>
      <c r="F917" s="210" t="s">
        <v>741</v>
      </c>
      <c r="G917" s="208"/>
      <c r="H917" s="211">
        <v>1.7</v>
      </c>
      <c r="I917" s="212"/>
      <c r="J917" s="208"/>
      <c r="K917" s="208"/>
      <c r="L917" s="213"/>
      <c r="M917" s="214"/>
      <c r="N917" s="215"/>
      <c r="O917" s="215"/>
      <c r="P917" s="215"/>
      <c r="Q917" s="215"/>
      <c r="R917" s="215"/>
      <c r="S917" s="215"/>
      <c r="T917" s="216"/>
      <c r="AT917" s="217" t="s">
        <v>222</v>
      </c>
      <c r="AU917" s="217" t="s">
        <v>218</v>
      </c>
      <c r="AV917" s="14" t="s">
        <v>87</v>
      </c>
      <c r="AW917" s="14" t="s">
        <v>36</v>
      </c>
      <c r="AX917" s="14" t="s">
        <v>77</v>
      </c>
      <c r="AY917" s="217" t="s">
        <v>211</v>
      </c>
    </row>
    <row r="918" spans="1:65" s="15" customFormat="1">
      <c r="B918" s="218"/>
      <c r="C918" s="219"/>
      <c r="D918" s="198" t="s">
        <v>222</v>
      </c>
      <c r="E918" s="220" t="s">
        <v>19</v>
      </c>
      <c r="F918" s="221" t="s">
        <v>227</v>
      </c>
      <c r="G918" s="219"/>
      <c r="H918" s="222">
        <v>1.7</v>
      </c>
      <c r="I918" s="223"/>
      <c r="J918" s="219"/>
      <c r="K918" s="219"/>
      <c r="L918" s="224"/>
      <c r="M918" s="225"/>
      <c r="N918" s="226"/>
      <c r="O918" s="226"/>
      <c r="P918" s="226"/>
      <c r="Q918" s="226"/>
      <c r="R918" s="226"/>
      <c r="S918" s="226"/>
      <c r="T918" s="227"/>
      <c r="AT918" s="228" t="s">
        <v>222</v>
      </c>
      <c r="AU918" s="228" t="s">
        <v>218</v>
      </c>
      <c r="AV918" s="15" t="s">
        <v>218</v>
      </c>
      <c r="AW918" s="15" t="s">
        <v>36</v>
      </c>
      <c r="AX918" s="15" t="s">
        <v>85</v>
      </c>
      <c r="AY918" s="228" t="s">
        <v>211</v>
      </c>
    </row>
    <row r="919" spans="1:65" s="2" customFormat="1" ht="37.9" customHeight="1">
      <c r="A919" s="38"/>
      <c r="B919" s="39"/>
      <c r="C919" s="178" t="s">
        <v>742</v>
      </c>
      <c r="D919" s="178" t="s">
        <v>214</v>
      </c>
      <c r="E919" s="179" t="s">
        <v>743</v>
      </c>
      <c r="F919" s="180" t="s">
        <v>744</v>
      </c>
      <c r="G919" s="181" t="s">
        <v>96</v>
      </c>
      <c r="H919" s="182">
        <v>1.2</v>
      </c>
      <c r="I919" s="183"/>
      <c r="J919" s="184">
        <f>ROUND(I919*H919,2)</f>
        <v>0</v>
      </c>
      <c r="K919" s="180" t="s">
        <v>19</v>
      </c>
      <c r="L919" s="43"/>
      <c r="M919" s="185" t="s">
        <v>19</v>
      </c>
      <c r="N919" s="186" t="s">
        <v>48</v>
      </c>
      <c r="O919" s="68"/>
      <c r="P919" s="187">
        <f>O919*H919</f>
        <v>0</v>
      </c>
      <c r="Q919" s="187">
        <v>0</v>
      </c>
      <c r="R919" s="187">
        <f>Q919*H919</f>
        <v>0</v>
      </c>
      <c r="S919" s="187">
        <v>0</v>
      </c>
      <c r="T919" s="188">
        <f>S919*H919</f>
        <v>0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189" t="s">
        <v>218</v>
      </c>
      <c r="AT919" s="189" t="s">
        <v>214</v>
      </c>
      <c r="AU919" s="189" t="s">
        <v>218</v>
      </c>
      <c r="AY919" s="21" t="s">
        <v>211</v>
      </c>
      <c r="BE919" s="190">
        <f>IF(N919="základní",J919,0)</f>
        <v>0</v>
      </c>
      <c r="BF919" s="190">
        <f>IF(N919="snížená",J919,0)</f>
        <v>0</v>
      </c>
      <c r="BG919" s="190">
        <f>IF(N919="zákl. přenesená",J919,0)</f>
        <v>0</v>
      </c>
      <c r="BH919" s="190">
        <f>IF(N919="sníž. přenesená",J919,0)</f>
        <v>0</v>
      </c>
      <c r="BI919" s="190">
        <f>IF(N919="nulová",J919,0)</f>
        <v>0</v>
      </c>
      <c r="BJ919" s="21" t="s">
        <v>85</v>
      </c>
      <c r="BK919" s="190">
        <f>ROUND(I919*H919,2)</f>
        <v>0</v>
      </c>
      <c r="BL919" s="21" t="s">
        <v>218</v>
      </c>
      <c r="BM919" s="189" t="s">
        <v>745</v>
      </c>
    </row>
    <row r="920" spans="1:65" s="13" customFormat="1">
      <c r="B920" s="196"/>
      <c r="C920" s="197"/>
      <c r="D920" s="198" t="s">
        <v>222</v>
      </c>
      <c r="E920" s="199" t="s">
        <v>19</v>
      </c>
      <c r="F920" s="200" t="s">
        <v>223</v>
      </c>
      <c r="G920" s="197"/>
      <c r="H920" s="199" t="s">
        <v>19</v>
      </c>
      <c r="I920" s="201"/>
      <c r="J920" s="197"/>
      <c r="K920" s="197"/>
      <c r="L920" s="202"/>
      <c r="M920" s="203"/>
      <c r="N920" s="204"/>
      <c r="O920" s="204"/>
      <c r="P920" s="204"/>
      <c r="Q920" s="204"/>
      <c r="R920" s="204"/>
      <c r="S920" s="204"/>
      <c r="T920" s="205"/>
      <c r="AT920" s="206" t="s">
        <v>222</v>
      </c>
      <c r="AU920" s="206" t="s">
        <v>218</v>
      </c>
      <c r="AV920" s="13" t="s">
        <v>85</v>
      </c>
      <c r="AW920" s="13" t="s">
        <v>36</v>
      </c>
      <c r="AX920" s="13" t="s">
        <v>77</v>
      </c>
      <c r="AY920" s="206" t="s">
        <v>211</v>
      </c>
    </row>
    <row r="921" spans="1:65" s="13" customFormat="1">
      <c r="B921" s="196"/>
      <c r="C921" s="197"/>
      <c r="D921" s="198" t="s">
        <v>222</v>
      </c>
      <c r="E921" s="199" t="s">
        <v>19</v>
      </c>
      <c r="F921" s="200" t="s">
        <v>391</v>
      </c>
      <c r="G921" s="197"/>
      <c r="H921" s="199" t="s">
        <v>19</v>
      </c>
      <c r="I921" s="201"/>
      <c r="J921" s="197"/>
      <c r="K921" s="197"/>
      <c r="L921" s="202"/>
      <c r="M921" s="203"/>
      <c r="N921" s="204"/>
      <c r="O921" s="204"/>
      <c r="P921" s="204"/>
      <c r="Q921" s="204"/>
      <c r="R921" s="204"/>
      <c r="S921" s="204"/>
      <c r="T921" s="205"/>
      <c r="AT921" s="206" t="s">
        <v>222</v>
      </c>
      <c r="AU921" s="206" t="s">
        <v>218</v>
      </c>
      <c r="AV921" s="13" t="s">
        <v>85</v>
      </c>
      <c r="AW921" s="13" t="s">
        <v>36</v>
      </c>
      <c r="AX921" s="13" t="s">
        <v>77</v>
      </c>
      <c r="AY921" s="206" t="s">
        <v>211</v>
      </c>
    </row>
    <row r="922" spans="1:65" s="13" customFormat="1">
      <c r="B922" s="196"/>
      <c r="C922" s="197"/>
      <c r="D922" s="198" t="s">
        <v>222</v>
      </c>
      <c r="E922" s="199" t="s">
        <v>19</v>
      </c>
      <c r="F922" s="200" t="s">
        <v>576</v>
      </c>
      <c r="G922" s="197"/>
      <c r="H922" s="199" t="s">
        <v>19</v>
      </c>
      <c r="I922" s="201"/>
      <c r="J922" s="197"/>
      <c r="K922" s="197"/>
      <c r="L922" s="202"/>
      <c r="M922" s="203"/>
      <c r="N922" s="204"/>
      <c r="O922" s="204"/>
      <c r="P922" s="204"/>
      <c r="Q922" s="204"/>
      <c r="R922" s="204"/>
      <c r="S922" s="204"/>
      <c r="T922" s="205"/>
      <c r="AT922" s="206" t="s">
        <v>222</v>
      </c>
      <c r="AU922" s="206" t="s">
        <v>218</v>
      </c>
      <c r="AV922" s="13" t="s">
        <v>85</v>
      </c>
      <c r="AW922" s="13" t="s">
        <v>36</v>
      </c>
      <c r="AX922" s="13" t="s">
        <v>77</v>
      </c>
      <c r="AY922" s="206" t="s">
        <v>211</v>
      </c>
    </row>
    <row r="923" spans="1:65" s="13" customFormat="1">
      <c r="B923" s="196"/>
      <c r="C923" s="197"/>
      <c r="D923" s="198" t="s">
        <v>222</v>
      </c>
      <c r="E923" s="199" t="s">
        <v>19</v>
      </c>
      <c r="F923" s="200" t="s">
        <v>307</v>
      </c>
      <c r="G923" s="197"/>
      <c r="H923" s="199" t="s">
        <v>19</v>
      </c>
      <c r="I923" s="201"/>
      <c r="J923" s="197"/>
      <c r="K923" s="197"/>
      <c r="L923" s="202"/>
      <c r="M923" s="203"/>
      <c r="N923" s="204"/>
      <c r="O923" s="204"/>
      <c r="P923" s="204"/>
      <c r="Q923" s="204"/>
      <c r="R923" s="204"/>
      <c r="S923" s="204"/>
      <c r="T923" s="205"/>
      <c r="AT923" s="206" t="s">
        <v>222</v>
      </c>
      <c r="AU923" s="206" t="s">
        <v>218</v>
      </c>
      <c r="AV923" s="13" t="s">
        <v>85</v>
      </c>
      <c r="AW923" s="13" t="s">
        <v>36</v>
      </c>
      <c r="AX923" s="13" t="s">
        <v>77</v>
      </c>
      <c r="AY923" s="206" t="s">
        <v>211</v>
      </c>
    </row>
    <row r="924" spans="1:65" s="14" customFormat="1">
      <c r="B924" s="207"/>
      <c r="C924" s="208"/>
      <c r="D924" s="198" t="s">
        <v>222</v>
      </c>
      <c r="E924" s="209" t="s">
        <v>19</v>
      </c>
      <c r="F924" s="210" t="s">
        <v>746</v>
      </c>
      <c r="G924" s="208"/>
      <c r="H924" s="211">
        <v>1.2</v>
      </c>
      <c r="I924" s="212"/>
      <c r="J924" s="208"/>
      <c r="K924" s="208"/>
      <c r="L924" s="213"/>
      <c r="M924" s="214"/>
      <c r="N924" s="215"/>
      <c r="O924" s="215"/>
      <c r="P924" s="215"/>
      <c r="Q924" s="215"/>
      <c r="R924" s="215"/>
      <c r="S924" s="215"/>
      <c r="T924" s="216"/>
      <c r="AT924" s="217" t="s">
        <v>222</v>
      </c>
      <c r="AU924" s="217" t="s">
        <v>218</v>
      </c>
      <c r="AV924" s="14" t="s">
        <v>87</v>
      </c>
      <c r="AW924" s="14" t="s">
        <v>36</v>
      </c>
      <c r="AX924" s="14" t="s">
        <v>77</v>
      </c>
      <c r="AY924" s="217" t="s">
        <v>211</v>
      </c>
    </row>
    <row r="925" spans="1:65" s="15" customFormat="1">
      <c r="B925" s="218"/>
      <c r="C925" s="219"/>
      <c r="D925" s="198" t="s">
        <v>222</v>
      </c>
      <c r="E925" s="220" t="s">
        <v>19</v>
      </c>
      <c r="F925" s="221" t="s">
        <v>227</v>
      </c>
      <c r="G925" s="219"/>
      <c r="H925" s="222">
        <v>1.2</v>
      </c>
      <c r="I925" s="223"/>
      <c r="J925" s="219"/>
      <c r="K925" s="219"/>
      <c r="L925" s="224"/>
      <c r="M925" s="225"/>
      <c r="N925" s="226"/>
      <c r="O925" s="226"/>
      <c r="P925" s="226"/>
      <c r="Q925" s="226"/>
      <c r="R925" s="226"/>
      <c r="S925" s="226"/>
      <c r="T925" s="227"/>
      <c r="AT925" s="228" t="s">
        <v>222</v>
      </c>
      <c r="AU925" s="228" t="s">
        <v>218</v>
      </c>
      <c r="AV925" s="15" t="s">
        <v>218</v>
      </c>
      <c r="AW925" s="15" t="s">
        <v>36</v>
      </c>
      <c r="AX925" s="15" t="s">
        <v>85</v>
      </c>
      <c r="AY925" s="228" t="s">
        <v>211</v>
      </c>
    </row>
    <row r="926" spans="1:65" s="2" customFormat="1" ht="37.9" customHeight="1">
      <c r="A926" s="38"/>
      <c r="B926" s="39"/>
      <c r="C926" s="178" t="s">
        <v>747</v>
      </c>
      <c r="D926" s="178" t="s">
        <v>214</v>
      </c>
      <c r="E926" s="179" t="s">
        <v>748</v>
      </c>
      <c r="F926" s="180" t="s">
        <v>749</v>
      </c>
      <c r="G926" s="181" t="s">
        <v>397</v>
      </c>
      <c r="H926" s="182">
        <v>1</v>
      </c>
      <c r="I926" s="183"/>
      <c r="J926" s="184">
        <f>ROUND(I926*H926,2)</f>
        <v>0</v>
      </c>
      <c r="K926" s="180" t="s">
        <v>19</v>
      </c>
      <c r="L926" s="43"/>
      <c r="M926" s="185" t="s">
        <v>19</v>
      </c>
      <c r="N926" s="186" t="s">
        <v>48</v>
      </c>
      <c r="O926" s="68"/>
      <c r="P926" s="187">
        <f>O926*H926</f>
        <v>0</v>
      </c>
      <c r="Q926" s="187">
        <v>0</v>
      </c>
      <c r="R926" s="187">
        <f>Q926*H926</f>
        <v>0</v>
      </c>
      <c r="S926" s="187">
        <v>0</v>
      </c>
      <c r="T926" s="188">
        <f>S926*H926</f>
        <v>0</v>
      </c>
      <c r="U926" s="38"/>
      <c r="V926" s="38"/>
      <c r="W926" s="38"/>
      <c r="X926" s="38"/>
      <c r="Y926" s="38"/>
      <c r="Z926" s="38"/>
      <c r="AA926" s="38"/>
      <c r="AB926" s="38"/>
      <c r="AC926" s="38"/>
      <c r="AD926" s="38"/>
      <c r="AE926" s="38"/>
      <c r="AR926" s="189" t="s">
        <v>218</v>
      </c>
      <c r="AT926" s="189" t="s">
        <v>214</v>
      </c>
      <c r="AU926" s="189" t="s">
        <v>218</v>
      </c>
      <c r="AY926" s="21" t="s">
        <v>211</v>
      </c>
      <c r="BE926" s="190">
        <f>IF(N926="základní",J926,0)</f>
        <v>0</v>
      </c>
      <c r="BF926" s="190">
        <f>IF(N926="snížená",J926,0)</f>
        <v>0</v>
      </c>
      <c r="BG926" s="190">
        <f>IF(N926="zákl. přenesená",J926,0)</f>
        <v>0</v>
      </c>
      <c r="BH926" s="190">
        <f>IF(N926="sníž. přenesená",J926,0)</f>
        <v>0</v>
      </c>
      <c r="BI926" s="190">
        <f>IF(N926="nulová",J926,0)</f>
        <v>0</v>
      </c>
      <c r="BJ926" s="21" t="s">
        <v>85</v>
      </c>
      <c r="BK926" s="190">
        <f>ROUND(I926*H926,2)</f>
        <v>0</v>
      </c>
      <c r="BL926" s="21" t="s">
        <v>218</v>
      </c>
      <c r="BM926" s="189" t="s">
        <v>750</v>
      </c>
    </row>
    <row r="927" spans="1:65" s="13" customFormat="1">
      <c r="B927" s="196"/>
      <c r="C927" s="197"/>
      <c r="D927" s="198" t="s">
        <v>222</v>
      </c>
      <c r="E927" s="199" t="s">
        <v>19</v>
      </c>
      <c r="F927" s="200" t="s">
        <v>223</v>
      </c>
      <c r="G927" s="197"/>
      <c r="H927" s="199" t="s">
        <v>19</v>
      </c>
      <c r="I927" s="201"/>
      <c r="J927" s="197"/>
      <c r="K927" s="197"/>
      <c r="L927" s="202"/>
      <c r="M927" s="203"/>
      <c r="N927" s="204"/>
      <c r="O927" s="204"/>
      <c r="P927" s="204"/>
      <c r="Q927" s="204"/>
      <c r="R927" s="204"/>
      <c r="S927" s="204"/>
      <c r="T927" s="205"/>
      <c r="AT927" s="206" t="s">
        <v>222</v>
      </c>
      <c r="AU927" s="206" t="s">
        <v>218</v>
      </c>
      <c r="AV927" s="13" t="s">
        <v>85</v>
      </c>
      <c r="AW927" s="13" t="s">
        <v>36</v>
      </c>
      <c r="AX927" s="13" t="s">
        <v>77</v>
      </c>
      <c r="AY927" s="206" t="s">
        <v>211</v>
      </c>
    </row>
    <row r="928" spans="1:65" s="13" customFormat="1">
      <c r="B928" s="196"/>
      <c r="C928" s="197"/>
      <c r="D928" s="198" t="s">
        <v>222</v>
      </c>
      <c r="E928" s="199" t="s">
        <v>19</v>
      </c>
      <c r="F928" s="200" t="s">
        <v>391</v>
      </c>
      <c r="G928" s="197"/>
      <c r="H928" s="199" t="s">
        <v>19</v>
      </c>
      <c r="I928" s="201"/>
      <c r="J928" s="197"/>
      <c r="K928" s="197"/>
      <c r="L928" s="202"/>
      <c r="M928" s="203"/>
      <c r="N928" s="204"/>
      <c r="O928" s="204"/>
      <c r="P928" s="204"/>
      <c r="Q928" s="204"/>
      <c r="R928" s="204"/>
      <c r="S928" s="204"/>
      <c r="T928" s="205"/>
      <c r="AT928" s="206" t="s">
        <v>222</v>
      </c>
      <c r="AU928" s="206" t="s">
        <v>218</v>
      </c>
      <c r="AV928" s="13" t="s">
        <v>85</v>
      </c>
      <c r="AW928" s="13" t="s">
        <v>36</v>
      </c>
      <c r="AX928" s="13" t="s">
        <v>77</v>
      </c>
      <c r="AY928" s="206" t="s">
        <v>211</v>
      </c>
    </row>
    <row r="929" spans="1:65" s="13" customFormat="1">
      <c r="B929" s="196"/>
      <c r="C929" s="197"/>
      <c r="D929" s="198" t="s">
        <v>222</v>
      </c>
      <c r="E929" s="199" t="s">
        <v>19</v>
      </c>
      <c r="F929" s="200" t="s">
        <v>576</v>
      </c>
      <c r="G929" s="197"/>
      <c r="H929" s="199" t="s">
        <v>19</v>
      </c>
      <c r="I929" s="201"/>
      <c r="J929" s="197"/>
      <c r="K929" s="197"/>
      <c r="L929" s="202"/>
      <c r="M929" s="203"/>
      <c r="N929" s="204"/>
      <c r="O929" s="204"/>
      <c r="P929" s="204"/>
      <c r="Q929" s="204"/>
      <c r="R929" s="204"/>
      <c r="S929" s="204"/>
      <c r="T929" s="205"/>
      <c r="AT929" s="206" t="s">
        <v>222</v>
      </c>
      <c r="AU929" s="206" t="s">
        <v>218</v>
      </c>
      <c r="AV929" s="13" t="s">
        <v>85</v>
      </c>
      <c r="AW929" s="13" t="s">
        <v>36</v>
      </c>
      <c r="AX929" s="13" t="s">
        <v>77</v>
      </c>
      <c r="AY929" s="206" t="s">
        <v>211</v>
      </c>
    </row>
    <row r="930" spans="1:65" s="13" customFormat="1">
      <c r="B930" s="196"/>
      <c r="C930" s="197"/>
      <c r="D930" s="198" t="s">
        <v>222</v>
      </c>
      <c r="E930" s="199" t="s">
        <v>19</v>
      </c>
      <c r="F930" s="200" t="s">
        <v>307</v>
      </c>
      <c r="G930" s="197"/>
      <c r="H930" s="199" t="s">
        <v>19</v>
      </c>
      <c r="I930" s="201"/>
      <c r="J930" s="197"/>
      <c r="K930" s="197"/>
      <c r="L930" s="202"/>
      <c r="M930" s="203"/>
      <c r="N930" s="204"/>
      <c r="O930" s="204"/>
      <c r="P930" s="204"/>
      <c r="Q930" s="204"/>
      <c r="R930" s="204"/>
      <c r="S930" s="204"/>
      <c r="T930" s="205"/>
      <c r="AT930" s="206" t="s">
        <v>222</v>
      </c>
      <c r="AU930" s="206" t="s">
        <v>218</v>
      </c>
      <c r="AV930" s="13" t="s">
        <v>85</v>
      </c>
      <c r="AW930" s="13" t="s">
        <v>36</v>
      </c>
      <c r="AX930" s="13" t="s">
        <v>77</v>
      </c>
      <c r="AY930" s="206" t="s">
        <v>211</v>
      </c>
    </row>
    <row r="931" spans="1:65" s="14" customFormat="1">
      <c r="B931" s="207"/>
      <c r="C931" s="208"/>
      <c r="D931" s="198" t="s">
        <v>222</v>
      </c>
      <c r="E931" s="209" t="s">
        <v>19</v>
      </c>
      <c r="F931" s="210" t="s">
        <v>751</v>
      </c>
      <c r="G931" s="208"/>
      <c r="H931" s="211">
        <v>1</v>
      </c>
      <c r="I931" s="212"/>
      <c r="J931" s="208"/>
      <c r="K931" s="208"/>
      <c r="L931" s="213"/>
      <c r="M931" s="214"/>
      <c r="N931" s="215"/>
      <c r="O931" s="215"/>
      <c r="P931" s="215"/>
      <c r="Q931" s="215"/>
      <c r="R931" s="215"/>
      <c r="S931" s="215"/>
      <c r="T931" s="216"/>
      <c r="AT931" s="217" t="s">
        <v>222</v>
      </c>
      <c r="AU931" s="217" t="s">
        <v>218</v>
      </c>
      <c r="AV931" s="14" t="s">
        <v>87</v>
      </c>
      <c r="AW931" s="14" t="s">
        <v>36</v>
      </c>
      <c r="AX931" s="14" t="s">
        <v>77</v>
      </c>
      <c r="AY931" s="217" t="s">
        <v>211</v>
      </c>
    </row>
    <row r="932" spans="1:65" s="15" customFormat="1">
      <c r="B932" s="218"/>
      <c r="C932" s="219"/>
      <c r="D932" s="198" t="s">
        <v>222</v>
      </c>
      <c r="E932" s="220" t="s">
        <v>19</v>
      </c>
      <c r="F932" s="221" t="s">
        <v>227</v>
      </c>
      <c r="G932" s="219"/>
      <c r="H932" s="222">
        <v>1</v>
      </c>
      <c r="I932" s="223"/>
      <c r="J932" s="219"/>
      <c r="K932" s="219"/>
      <c r="L932" s="224"/>
      <c r="M932" s="225"/>
      <c r="N932" s="226"/>
      <c r="O932" s="226"/>
      <c r="P932" s="226"/>
      <c r="Q932" s="226"/>
      <c r="R932" s="226"/>
      <c r="S932" s="226"/>
      <c r="T932" s="227"/>
      <c r="AT932" s="228" t="s">
        <v>222</v>
      </c>
      <c r="AU932" s="228" t="s">
        <v>218</v>
      </c>
      <c r="AV932" s="15" t="s">
        <v>218</v>
      </c>
      <c r="AW932" s="15" t="s">
        <v>36</v>
      </c>
      <c r="AX932" s="15" t="s">
        <v>85</v>
      </c>
      <c r="AY932" s="228" t="s">
        <v>211</v>
      </c>
    </row>
    <row r="933" spans="1:65" s="2" customFormat="1" ht="16.5" customHeight="1">
      <c r="A933" s="38"/>
      <c r="B933" s="39"/>
      <c r="C933" s="178" t="s">
        <v>752</v>
      </c>
      <c r="D933" s="178" t="s">
        <v>214</v>
      </c>
      <c r="E933" s="179" t="s">
        <v>753</v>
      </c>
      <c r="F933" s="180" t="s">
        <v>604</v>
      </c>
      <c r="G933" s="181" t="s">
        <v>397</v>
      </c>
      <c r="H933" s="182">
        <v>1</v>
      </c>
      <c r="I933" s="183"/>
      <c r="J933" s="184">
        <f>ROUND(I933*H933,2)</f>
        <v>0</v>
      </c>
      <c r="K933" s="180" t="s">
        <v>19</v>
      </c>
      <c r="L933" s="43"/>
      <c r="M933" s="185" t="s">
        <v>19</v>
      </c>
      <c r="N933" s="186" t="s">
        <v>48</v>
      </c>
      <c r="O933" s="68"/>
      <c r="P933" s="187">
        <f>O933*H933</f>
        <v>0</v>
      </c>
      <c r="Q933" s="187">
        <v>0</v>
      </c>
      <c r="R933" s="187">
        <f>Q933*H933</f>
        <v>0</v>
      </c>
      <c r="S933" s="187">
        <v>0</v>
      </c>
      <c r="T933" s="188">
        <f>S933*H933</f>
        <v>0</v>
      </c>
      <c r="U933" s="38"/>
      <c r="V933" s="38"/>
      <c r="W933" s="38"/>
      <c r="X933" s="38"/>
      <c r="Y933" s="38"/>
      <c r="Z933" s="38"/>
      <c r="AA933" s="38"/>
      <c r="AB933" s="38"/>
      <c r="AC933" s="38"/>
      <c r="AD933" s="38"/>
      <c r="AE933" s="38"/>
      <c r="AR933" s="189" t="s">
        <v>218</v>
      </c>
      <c r="AT933" s="189" t="s">
        <v>214</v>
      </c>
      <c r="AU933" s="189" t="s">
        <v>218</v>
      </c>
      <c r="AY933" s="21" t="s">
        <v>211</v>
      </c>
      <c r="BE933" s="190">
        <f>IF(N933="základní",J933,0)</f>
        <v>0</v>
      </c>
      <c r="BF933" s="190">
        <f>IF(N933="snížená",J933,0)</f>
        <v>0</v>
      </c>
      <c r="BG933" s="190">
        <f>IF(N933="zákl. přenesená",J933,0)</f>
        <v>0</v>
      </c>
      <c r="BH933" s="190">
        <f>IF(N933="sníž. přenesená",J933,0)</f>
        <v>0</v>
      </c>
      <c r="BI933" s="190">
        <f>IF(N933="nulová",J933,0)</f>
        <v>0</v>
      </c>
      <c r="BJ933" s="21" t="s">
        <v>85</v>
      </c>
      <c r="BK933" s="190">
        <f>ROUND(I933*H933,2)</f>
        <v>0</v>
      </c>
      <c r="BL933" s="21" t="s">
        <v>218</v>
      </c>
      <c r="BM933" s="189" t="s">
        <v>754</v>
      </c>
    </row>
    <row r="934" spans="1:65" s="13" customFormat="1">
      <c r="B934" s="196"/>
      <c r="C934" s="197"/>
      <c r="D934" s="198" t="s">
        <v>222</v>
      </c>
      <c r="E934" s="199" t="s">
        <v>19</v>
      </c>
      <c r="F934" s="200" t="s">
        <v>223</v>
      </c>
      <c r="G934" s="197"/>
      <c r="H934" s="199" t="s">
        <v>19</v>
      </c>
      <c r="I934" s="201"/>
      <c r="J934" s="197"/>
      <c r="K934" s="197"/>
      <c r="L934" s="202"/>
      <c r="M934" s="203"/>
      <c r="N934" s="204"/>
      <c r="O934" s="204"/>
      <c r="P934" s="204"/>
      <c r="Q934" s="204"/>
      <c r="R934" s="204"/>
      <c r="S934" s="204"/>
      <c r="T934" s="205"/>
      <c r="AT934" s="206" t="s">
        <v>222</v>
      </c>
      <c r="AU934" s="206" t="s">
        <v>218</v>
      </c>
      <c r="AV934" s="13" t="s">
        <v>85</v>
      </c>
      <c r="AW934" s="13" t="s">
        <v>36</v>
      </c>
      <c r="AX934" s="13" t="s">
        <v>77</v>
      </c>
      <c r="AY934" s="206" t="s">
        <v>211</v>
      </c>
    </row>
    <row r="935" spans="1:65" s="13" customFormat="1">
      <c r="B935" s="196"/>
      <c r="C935" s="197"/>
      <c r="D935" s="198" t="s">
        <v>222</v>
      </c>
      <c r="E935" s="199" t="s">
        <v>19</v>
      </c>
      <c r="F935" s="200" t="s">
        <v>391</v>
      </c>
      <c r="G935" s="197"/>
      <c r="H935" s="199" t="s">
        <v>19</v>
      </c>
      <c r="I935" s="201"/>
      <c r="J935" s="197"/>
      <c r="K935" s="197"/>
      <c r="L935" s="202"/>
      <c r="M935" s="203"/>
      <c r="N935" s="204"/>
      <c r="O935" s="204"/>
      <c r="P935" s="204"/>
      <c r="Q935" s="204"/>
      <c r="R935" s="204"/>
      <c r="S935" s="204"/>
      <c r="T935" s="205"/>
      <c r="AT935" s="206" t="s">
        <v>222</v>
      </c>
      <c r="AU935" s="206" t="s">
        <v>218</v>
      </c>
      <c r="AV935" s="13" t="s">
        <v>85</v>
      </c>
      <c r="AW935" s="13" t="s">
        <v>36</v>
      </c>
      <c r="AX935" s="13" t="s">
        <v>77</v>
      </c>
      <c r="AY935" s="206" t="s">
        <v>211</v>
      </c>
    </row>
    <row r="936" spans="1:65" s="13" customFormat="1">
      <c r="B936" s="196"/>
      <c r="C936" s="197"/>
      <c r="D936" s="198" t="s">
        <v>222</v>
      </c>
      <c r="E936" s="199" t="s">
        <v>19</v>
      </c>
      <c r="F936" s="200" t="s">
        <v>576</v>
      </c>
      <c r="G936" s="197"/>
      <c r="H936" s="199" t="s">
        <v>19</v>
      </c>
      <c r="I936" s="201"/>
      <c r="J936" s="197"/>
      <c r="K936" s="197"/>
      <c r="L936" s="202"/>
      <c r="M936" s="203"/>
      <c r="N936" s="204"/>
      <c r="O936" s="204"/>
      <c r="P936" s="204"/>
      <c r="Q936" s="204"/>
      <c r="R936" s="204"/>
      <c r="S936" s="204"/>
      <c r="T936" s="205"/>
      <c r="AT936" s="206" t="s">
        <v>222</v>
      </c>
      <c r="AU936" s="206" t="s">
        <v>218</v>
      </c>
      <c r="AV936" s="13" t="s">
        <v>85</v>
      </c>
      <c r="AW936" s="13" t="s">
        <v>36</v>
      </c>
      <c r="AX936" s="13" t="s">
        <v>77</v>
      </c>
      <c r="AY936" s="206" t="s">
        <v>211</v>
      </c>
    </row>
    <row r="937" spans="1:65" s="13" customFormat="1">
      <c r="B937" s="196"/>
      <c r="C937" s="197"/>
      <c r="D937" s="198" t="s">
        <v>222</v>
      </c>
      <c r="E937" s="199" t="s">
        <v>19</v>
      </c>
      <c r="F937" s="200" t="s">
        <v>307</v>
      </c>
      <c r="G937" s="197"/>
      <c r="H937" s="199" t="s">
        <v>19</v>
      </c>
      <c r="I937" s="201"/>
      <c r="J937" s="197"/>
      <c r="K937" s="197"/>
      <c r="L937" s="202"/>
      <c r="M937" s="203"/>
      <c r="N937" s="204"/>
      <c r="O937" s="204"/>
      <c r="P937" s="204"/>
      <c r="Q937" s="204"/>
      <c r="R937" s="204"/>
      <c r="S937" s="204"/>
      <c r="T937" s="205"/>
      <c r="AT937" s="206" t="s">
        <v>222</v>
      </c>
      <c r="AU937" s="206" t="s">
        <v>218</v>
      </c>
      <c r="AV937" s="13" t="s">
        <v>85</v>
      </c>
      <c r="AW937" s="13" t="s">
        <v>36</v>
      </c>
      <c r="AX937" s="13" t="s">
        <v>77</v>
      </c>
      <c r="AY937" s="206" t="s">
        <v>211</v>
      </c>
    </row>
    <row r="938" spans="1:65" s="14" customFormat="1">
      <c r="B938" s="207"/>
      <c r="C938" s="208"/>
      <c r="D938" s="198" t="s">
        <v>222</v>
      </c>
      <c r="E938" s="209" t="s">
        <v>19</v>
      </c>
      <c r="F938" s="210" t="s">
        <v>751</v>
      </c>
      <c r="G938" s="208"/>
      <c r="H938" s="211">
        <v>1</v>
      </c>
      <c r="I938" s="212"/>
      <c r="J938" s="208"/>
      <c r="K938" s="208"/>
      <c r="L938" s="213"/>
      <c r="M938" s="214"/>
      <c r="N938" s="215"/>
      <c r="O938" s="215"/>
      <c r="P938" s="215"/>
      <c r="Q938" s="215"/>
      <c r="R938" s="215"/>
      <c r="S938" s="215"/>
      <c r="T938" s="216"/>
      <c r="AT938" s="217" t="s">
        <v>222</v>
      </c>
      <c r="AU938" s="217" t="s">
        <v>218</v>
      </c>
      <c r="AV938" s="14" t="s">
        <v>87</v>
      </c>
      <c r="AW938" s="14" t="s">
        <v>36</v>
      </c>
      <c r="AX938" s="14" t="s">
        <v>77</v>
      </c>
      <c r="AY938" s="217" t="s">
        <v>211</v>
      </c>
    </row>
    <row r="939" spans="1:65" s="15" customFormat="1">
      <c r="B939" s="218"/>
      <c r="C939" s="219"/>
      <c r="D939" s="198" t="s">
        <v>222</v>
      </c>
      <c r="E939" s="220" t="s">
        <v>19</v>
      </c>
      <c r="F939" s="221" t="s">
        <v>227</v>
      </c>
      <c r="G939" s="219"/>
      <c r="H939" s="222">
        <v>1</v>
      </c>
      <c r="I939" s="223"/>
      <c r="J939" s="219"/>
      <c r="K939" s="219"/>
      <c r="L939" s="224"/>
      <c r="M939" s="225"/>
      <c r="N939" s="226"/>
      <c r="O939" s="226"/>
      <c r="P939" s="226"/>
      <c r="Q939" s="226"/>
      <c r="R939" s="226"/>
      <c r="S939" s="226"/>
      <c r="T939" s="227"/>
      <c r="AT939" s="228" t="s">
        <v>222</v>
      </c>
      <c r="AU939" s="228" t="s">
        <v>218</v>
      </c>
      <c r="AV939" s="15" t="s">
        <v>218</v>
      </c>
      <c r="AW939" s="15" t="s">
        <v>36</v>
      </c>
      <c r="AX939" s="15" t="s">
        <v>85</v>
      </c>
      <c r="AY939" s="228" t="s">
        <v>211</v>
      </c>
    </row>
    <row r="940" spans="1:65" s="2" customFormat="1" ht="24.2" customHeight="1">
      <c r="A940" s="38"/>
      <c r="B940" s="39"/>
      <c r="C940" s="178" t="s">
        <v>755</v>
      </c>
      <c r="D940" s="178" t="s">
        <v>214</v>
      </c>
      <c r="E940" s="179" t="s">
        <v>756</v>
      </c>
      <c r="F940" s="180" t="s">
        <v>608</v>
      </c>
      <c r="G940" s="181" t="s">
        <v>96</v>
      </c>
      <c r="H940" s="182">
        <v>1.7</v>
      </c>
      <c r="I940" s="183"/>
      <c r="J940" s="184">
        <f>ROUND(I940*H940,2)</f>
        <v>0</v>
      </c>
      <c r="K940" s="180" t="s">
        <v>19</v>
      </c>
      <c r="L940" s="43"/>
      <c r="M940" s="185" t="s">
        <v>19</v>
      </c>
      <c r="N940" s="186" t="s">
        <v>48</v>
      </c>
      <c r="O940" s="68"/>
      <c r="P940" s="187">
        <f>O940*H940</f>
        <v>0</v>
      </c>
      <c r="Q940" s="187">
        <v>0</v>
      </c>
      <c r="R940" s="187">
        <f>Q940*H940</f>
        <v>0</v>
      </c>
      <c r="S940" s="187">
        <v>0</v>
      </c>
      <c r="T940" s="188">
        <f>S940*H940</f>
        <v>0</v>
      </c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R940" s="189" t="s">
        <v>218</v>
      </c>
      <c r="AT940" s="189" t="s">
        <v>214</v>
      </c>
      <c r="AU940" s="189" t="s">
        <v>218</v>
      </c>
      <c r="AY940" s="21" t="s">
        <v>211</v>
      </c>
      <c r="BE940" s="190">
        <f>IF(N940="základní",J940,0)</f>
        <v>0</v>
      </c>
      <c r="BF940" s="190">
        <f>IF(N940="snížená",J940,0)</f>
        <v>0</v>
      </c>
      <c r="BG940" s="190">
        <f>IF(N940="zákl. přenesená",J940,0)</f>
        <v>0</v>
      </c>
      <c r="BH940" s="190">
        <f>IF(N940="sníž. přenesená",J940,0)</f>
        <v>0</v>
      </c>
      <c r="BI940" s="190">
        <f>IF(N940="nulová",J940,0)</f>
        <v>0</v>
      </c>
      <c r="BJ940" s="21" t="s">
        <v>85</v>
      </c>
      <c r="BK940" s="190">
        <f>ROUND(I940*H940,2)</f>
        <v>0</v>
      </c>
      <c r="BL940" s="21" t="s">
        <v>218</v>
      </c>
      <c r="BM940" s="189" t="s">
        <v>757</v>
      </c>
    </row>
    <row r="941" spans="1:65" s="13" customFormat="1">
      <c r="B941" s="196"/>
      <c r="C941" s="197"/>
      <c r="D941" s="198" t="s">
        <v>222</v>
      </c>
      <c r="E941" s="199" t="s">
        <v>19</v>
      </c>
      <c r="F941" s="200" t="s">
        <v>223</v>
      </c>
      <c r="G941" s="197"/>
      <c r="H941" s="199" t="s">
        <v>19</v>
      </c>
      <c r="I941" s="201"/>
      <c r="J941" s="197"/>
      <c r="K941" s="197"/>
      <c r="L941" s="202"/>
      <c r="M941" s="203"/>
      <c r="N941" s="204"/>
      <c r="O941" s="204"/>
      <c r="P941" s="204"/>
      <c r="Q941" s="204"/>
      <c r="R941" s="204"/>
      <c r="S941" s="204"/>
      <c r="T941" s="205"/>
      <c r="AT941" s="206" t="s">
        <v>222</v>
      </c>
      <c r="AU941" s="206" t="s">
        <v>218</v>
      </c>
      <c r="AV941" s="13" t="s">
        <v>85</v>
      </c>
      <c r="AW941" s="13" t="s">
        <v>36</v>
      </c>
      <c r="AX941" s="13" t="s">
        <v>77</v>
      </c>
      <c r="AY941" s="206" t="s">
        <v>211</v>
      </c>
    </row>
    <row r="942" spans="1:65" s="13" customFormat="1">
      <c r="B942" s="196"/>
      <c r="C942" s="197"/>
      <c r="D942" s="198" t="s">
        <v>222</v>
      </c>
      <c r="E942" s="199" t="s">
        <v>19</v>
      </c>
      <c r="F942" s="200" t="s">
        <v>391</v>
      </c>
      <c r="G942" s="197"/>
      <c r="H942" s="199" t="s">
        <v>19</v>
      </c>
      <c r="I942" s="201"/>
      <c r="J942" s="197"/>
      <c r="K942" s="197"/>
      <c r="L942" s="202"/>
      <c r="M942" s="203"/>
      <c r="N942" s="204"/>
      <c r="O942" s="204"/>
      <c r="P942" s="204"/>
      <c r="Q942" s="204"/>
      <c r="R942" s="204"/>
      <c r="S942" s="204"/>
      <c r="T942" s="205"/>
      <c r="AT942" s="206" t="s">
        <v>222</v>
      </c>
      <c r="AU942" s="206" t="s">
        <v>218</v>
      </c>
      <c r="AV942" s="13" t="s">
        <v>85</v>
      </c>
      <c r="AW942" s="13" t="s">
        <v>36</v>
      </c>
      <c r="AX942" s="13" t="s">
        <v>77</v>
      </c>
      <c r="AY942" s="206" t="s">
        <v>211</v>
      </c>
    </row>
    <row r="943" spans="1:65" s="13" customFormat="1">
      <c r="B943" s="196"/>
      <c r="C943" s="197"/>
      <c r="D943" s="198" t="s">
        <v>222</v>
      </c>
      <c r="E943" s="199" t="s">
        <v>19</v>
      </c>
      <c r="F943" s="200" t="s">
        <v>576</v>
      </c>
      <c r="G943" s="197"/>
      <c r="H943" s="199" t="s">
        <v>19</v>
      </c>
      <c r="I943" s="201"/>
      <c r="J943" s="197"/>
      <c r="K943" s="197"/>
      <c r="L943" s="202"/>
      <c r="M943" s="203"/>
      <c r="N943" s="204"/>
      <c r="O943" s="204"/>
      <c r="P943" s="204"/>
      <c r="Q943" s="204"/>
      <c r="R943" s="204"/>
      <c r="S943" s="204"/>
      <c r="T943" s="205"/>
      <c r="AT943" s="206" t="s">
        <v>222</v>
      </c>
      <c r="AU943" s="206" t="s">
        <v>218</v>
      </c>
      <c r="AV943" s="13" t="s">
        <v>85</v>
      </c>
      <c r="AW943" s="13" t="s">
        <v>36</v>
      </c>
      <c r="AX943" s="13" t="s">
        <v>77</v>
      </c>
      <c r="AY943" s="206" t="s">
        <v>211</v>
      </c>
    </row>
    <row r="944" spans="1:65" s="13" customFormat="1">
      <c r="B944" s="196"/>
      <c r="C944" s="197"/>
      <c r="D944" s="198" t="s">
        <v>222</v>
      </c>
      <c r="E944" s="199" t="s">
        <v>19</v>
      </c>
      <c r="F944" s="200" t="s">
        <v>307</v>
      </c>
      <c r="G944" s="197"/>
      <c r="H944" s="199" t="s">
        <v>19</v>
      </c>
      <c r="I944" s="201"/>
      <c r="J944" s="197"/>
      <c r="K944" s="197"/>
      <c r="L944" s="202"/>
      <c r="M944" s="203"/>
      <c r="N944" s="204"/>
      <c r="O944" s="204"/>
      <c r="P944" s="204"/>
      <c r="Q944" s="204"/>
      <c r="R944" s="204"/>
      <c r="S944" s="204"/>
      <c r="T944" s="205"/>
      <c r="AT944" s="206" t="s">
        <v>222</v>
      </c>
      <c r="AU944" s="206" t="s">
        <v>218</v>
      </c>
      <c r="AV944" s="13" t="s">
        <v>85</v>
      </c>
      <c r="AW944" s="13" t="s">
        <v>36</v>
      </c>
      <c r="AX944" s="13" t="s">
        <v>77</v>
      </c>
      <c r="AY944" s="206" t="s">
        <v>211</v>
      </c>
    </row>
    <row r="945" spans="1:65" s="14" customFormat="1">
      <c r="B945" s="207"/>
      <c r="C945" s="208"/>
      <c r="D945" s="198" t="s">
        <v>222</v>
      </c>
      <c r="E945" s="209" t="s">
        <v>19</v>
      </c>
      <c r="F945" s="210" t="s">
        <v>741</v>
      </c>
      <c r="G945" s="208"/>
      <c r="H945" s="211">
        <v>1.7</v>
      </c>
      <c r="I945" s="212"/>
      <c r="J945" s="208"/>
      <c r="K945" s="208"/>
      <c r="L945" s="213"/>
      <c r="M945" s="214"/>
      <c r="N945" s="215"/>
      <c r="O945" s="215"/>
      <c r="P945" s="215"/>
      <c r="Q945" s="215"/>
      <c r="R945" s="215"/>
      <c r="S945" s="215"/>
      <c r="T945" s="216"/>
      <c r="AT945" s="217" t="s">
        <v>222</v>
      </c>
      <c r="AU945" s="217" t="s">
        <v>218</v>
      </c>
      <c r="AV945" s="14" t="s">
        <v>87</v>
      </c>
      <c r="AW945" s="14" t="s">
        <v>36</v>
      </c>
      <c r="AX945" s="14" t="s">
        <v>77</v>
      </c>
      <c r="AY945" s="217" t="s">
        <v>211</v>
      </c>
    </row>
    <row r="946" spans="1:65" s="15" customFormat="1">
      <c r="B946" s="218"/>
      <c r="C946" s="219"/>
      <c r="D946" s="198" t="s">
        <v>222</v>
      </c>
      <c r="E946" s="220" t="s">
        <v>19</v>
      </c>
      <c r="F946" s="221" t="s">
        <v>227</v>
      </c>
      <c r="G946" s="219"/>
      <c r="H946" s="222">
        <v>1.7</v>
      </c>
      <c r="I946" s="223"/>
      <c r="J946" s="219"/>
      <c r="K946" s="219"/>
      <c r="L946" s="224"/>
      <c r="M946" s="225"/>
      <c r="N946" s="226"/>
      <c r="O946" s="226"/>
      <c r="P946" s="226"/>
      <c r="Q946" s="226"/>
      <c r="R946" s="226"/>
      <c r="S946" s="226"/>
      <c r="T946" s="227"/>
      <c r="AT946" s="228" t="s">
        <v>222</v>
      </c>
      <c r="AU946" s="228" t="s">
        <v>218</v>
      </c>
      <c r="AV946" s="15" t="s">
        <v>218</v>
      </c>
      <c r="AW946" s="15" t="s">
        <v>36</v>
      </c>
      <c r="AX946" s="15" t="s">
        <v>85</v>
      </c>
      <c r="AY946" s="228" t="s">
        <v>211</v>
      </c>
    </row>
    <row r="947" spans="1:65" s="2" customFormat="1" ht="16.5" customHeight="1">
      <c r="A947" s="38"/>
      <c r="B947" s="39"/>
      <c r="C947" s="178" t="s">
        <v>758</v>
      </c>
      <c r="D947" s="178" t="s">
        <v>214</v>
      </c>
      <c r="E947" s="179" t="s">
        <v>759</v>
      </c>
      <c r="F947" s="180" t="s">
        <v>456</v>
      </c>
      <c r="G947" s="181" t="s">
        <v>397</v>
      </c>
      <c r="H947" s="182">
        <v>1</v>
      </c>
      <c r="I947" s="183"/>
      <c r="J947" s="184">
        <f>ROUND(I947*H947,2)</f>
        <v>0</v>
      </c>
      <c r="K947" s="180" t="s">
        <v>19</v>
      </c>
      <c r="L947" s="43"/>
      <c r="M947" s="185" t="s">
        <v>19</v>
      </c>
      <c r="N947" s="186" t="s">
        <v>48</v>
      </c>
      <c r="O947" s="68"/>
      <c r="P947" s="187">
        <f>O947*H947</f>
        <v>0</v>
      </c>
      <c r="Q947" s="187">
        <v>0</v>
      </c>
      <c r="R947" s="187">
        <f>Q947*H947</f>
        <v>0</v>
      </c>
      <c r="S947" s="187">
        <v>0</v>
      </c>
      <c r="T947" s="188">
        <f>S947*H947</f>
        <v>0</v>
      </c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R947" s="189" t="s">
        <v>218</v>
      </c>
      <c r="AT947" s="189" t="s">
        <v>214</v>
      </c>
      <c r="AU947" s="189" t="s">
        <v>218</v>
      </c>
      <c r="AY947" s="21" t="s">
        <v>211</v>
      </c>
      <c r="BE947" s="190">
        <f>IF(N947="základní",J947,0)</f>
        <v>0</v>
      </c>
      <c r="BF947" s="190">
        <f>IF(N947="snížená",J947,0)</f>
        <v>0</v>
      </c>
      <c r="BG947" s="190">
        <f>IF(N947="zákl. přenesená",J947,0)</f>
        <v>0</v>
      </c>
      <c r="BH947" s="190">
        <f>IF(N947="sníž. přenesená",J947,0)</f>
        <v>0</v>
      </c>
      <c r="BI947" s="190">
        <f>IF(N947="nulová",J947,0)</f>
        <v>0</v>
      </c>
      <c r="BJ947" s="21" t="s">
        <v>85</v>
      </c>
      <c r="BK947" s="190">
        <f>ROUND(I947*H947,2)</f>
        <v>0</v>
      </c>
      <c r="BL947" s="21" t="s">
        <v>218</v>
      </c>
      <c r="BM947" s="189" t="s">
        <v>760</v>
      </c>
    </row>
    <row r="948" spans="1:65" s="13" customFormat="1">
      <c r="B948" s="196"/>
      <c r="C948" s="197"/>
      <c r="D948" s="198" t="s">
        <v>222</v>
      </c>
      <c r="E948" s="199" t="s">
        <v>19</v>
      </c>
      <c r="F948" s="200" t="s">
        <v>223</v>
      </c>
      <c r="G948" s="197"/>
      <c r="H948" s="199" t="s">
        <v>19</v>
      </c>
      <c r="I948" s="201"/>
      <c r="J948" s="197"/>
      <c r="K948" s="197"/>
      <c r="L948" s="202"/>
      <c r="M948" s="203"/>
      <c r="N948" s="204"/>
      <c r="O948" s="204"/>
      <c r="P948" s="204"/>
      <c r="Q948" s="204"/>
      <c r="R948" s="204"/>
      <c r="S948" s="204"/>
      <c r="T948" s="205"/>
      <c r="AT948" s="206" t="s">
        <v>222</v>
      </c>
      <c r="AU948" s="206" t="s">
        <v>218</v>
      </c>
      <c r="AV948" s="13" t="s">
        <v>85</v>
      </c>
      <c r="AW948" s="13" t="s">
        <v>36</v>
      </c>
      <c r="AX948" s="13" t="s">
        <v>77</v>
      </c>
      <c r="AY948" s="206" t="s">
        <v>211</v>
      </c>
    </row>
    <row r="949" spans="1:65" s="13" customFormat="1">
      <c r="B949" s="196"/>
      <c r="C949" s="197"/>
      <c r="D949" s="198" t="s">
        <v>222</v>
      </c>
      <c r="E949" s="199" t="s">
        <v>19</v>
      </c>
      <c r="F949" s="200" t="s">
        <v>391</v>
      </c>
      <c r="G949" s="197"/>
      <c r="H949" s="199" t="s">
        <v>19</v>
      </c>
      <c r="I949" s="201"/>
      <c r="J949" s="197"/>
      <c r="K949" s="197"/>
      <c r="L949" s="202"/>
      <c r="M949" s="203"/>
      <c r="N949" s="204"/>
      <c r="O949" s="204"/>
      <c r="P949" s="204"/>
      <c r="Q949" s="204"/>
      <c r="R949" s="204"/>
      <c r="S949" s="204"/>
      <c r="T949" s="205"/>
      <c r="AT949" s="206" t="s">
        <v>222</v>
      </c>
      <c r="AU949" s="206" t="s">
        <v>218</v>
      </c>
      <c r="AV949" s="13" t="s">
        <v>85</v>
      </c>
      <c r="AW949" s="13" t="s">
        <v>36</v>
      </c>
      <c r="AX949" s="13" t="s">
        <v>77</v>
      </c>
      <c r="AY949" s="206" t="s">
        <v>211</v>
      </c>
    </row>
    <row r="950" spans="1:65" s="13" customFormat="1">
      <c r="B950" s="196"/>
      <c r="C950" s="197"/>
      <c r="D950" s="198" t="s">
        <v>222</v>
      </c>
      <c r="E950" s="199" t="s">
        <v>19</v>
      </c>
      <c r="F950" s="200" t="s">
        <v>576</v>
      </c>
      <c r="G950" s="197"/>
      <c r="H950" s="199" t="s">
        <v>19</v>
      </c>
      <c r="I950" s="201"/>
      <c r="J950" s="197"/>
      <c r="K950" s="197"/>
      <c r="L950" s="202"/>
      <c r="M950" s="203"/>
      <c r="N950" s="204"/>
      <c r="O950" s="204"/>
      <c r="P950" s="204"/>
      <c r="Q950" s="204"/>
      <c r="R950" s="204"/>
      <c r="S950" s="204"/>
      <c r="T950" s="205"/>
      <c r="AT950" s="206" t="s">
        <v>222</v>
      </c>
      <c r="AU950" s="206" t="s">
        <v>218</v>
      </c>
      <c r="AV950" s="13" t="s">
        <v>85</v>
      </c>
      <c r="AW950" s="13" t="s">
        <v>36</v>
      </c>
      <c r="AX950" s="13" t="s">
        <v>77</v>
      </c>
      <c r="AY950" s="206" t="s">
        <v>211</v>
      </c>
    </row>
    <row r="951" spans="1:65" s="13" customFormat="1">
      <c r="B951" s="196"/>
      <c r="C951" s="197"/>
      <c r="D951" s="198" t="s">
        <v>222</v>
      </c>
      <c r="E951" s="199" t="s">
        <v>19</v>
      </c>
      <c r="F951" s="200" t="s">
        <v>307</v>
      </c>
      <c r="G951" s="197"/>
      <c r="H951" s="199" t="s">
        <v>19</v>
      </c>
      <c r="I951" s="201"/>
      <c r="J951" s="197"/>
      <c r="K951" s="197"/>
      <c r="L951" s="202"/>
      <c r="M951" s="203"/>
      <c r="N951" s="204"/>
      <c r="O951" s="204"/>
      <c r="P951" s="204"/>
      <c r="Q951" s="204"/>
      <c r="R951" s="204"/>
      <c r="S951" s="204"/>
      <c r="T951" s="205"/>
      <c r="AT951" s="206" t="s">
        <v>222</v>
      </c>
      <c r="AU951" s="206" t="s">
        <v>218</v>
      </c>
      <c r="AV951" s="13" t="s">
        <v>85</v>
      </c>
      <c r="AW951" s="13" t="s">
        <v>36</v>
      </c>
      <c r="AX951" s="13" t="s">
        <v>77</v>
      </c>
      <c r="AY951" s="206" t="s">
        <v>211</v>
      </c>
    </row>
    <row r="952" spans="1:65" s="14" customFormat="1">
      <c r="B952" s="207"/>
      <c r="C952" s="208"/>
      <c r="D952" s="198" t="s">
        <v>222</v>
      </c>
      <c r="E952" s="209" t="s">
        <v>19</v>
      </c>
      <c r="F952" s="210" t="s">
        <v>751</v>
      </c>
      <c r="G952" s="208"/>
      <c r="H952" s="211">
        <v>1</v>
      </c>
      <c r="I952" s="212"/>
      <c r="J952" s="208"/>
      <c r="K952" s="208"/>
      <c r="L952" s="213"/>
      <c r="M952" s="214"/>
      <c r="N952" s="215"/>
      <c r="O952" s="215"/>
      <c r="P952" s="215"/>
      <c r="Q952" s="215"/>
      <c r="R952" s="215"/>
      <c r="S952" s="215"/>
      <c r="T952" s="216"/>
      <c r="AT952" s="217" t="s">
        <v>222</v>
      </c>
      <c r="AU952" s="217" t="s">
        <v>218</v>
      </c>
      <c r="AV952" s="14" t="s">
        <v>87</v>
      </c>
      <c r="AW952" s="14" t="s">
        <v>36</v>
      </c>
      <c r="AX952" s="14" t="s">
        <v>77</v>
      </c>
      <c r="AY952" s="217" t="s">
        <v>211</v>
      </c>
    </row>
    <row r="953" spans="1:65" s="15" customFormat="1">
      <c r="B953" s="218"/>
      <c r="C953" s="219"/>
      <c r="D953" s="198" t="s">
        <v>222</v>
      </c>
      <c r="E953" s="220" t="s">
        <v>19</v>
      </c>
      <c r="F953" s="221" t="s">
        <v>227</v>
      </c>
      <c r="G953" s="219"/>
      <c r="H953" s="222">
        <v>1</v>
      </c>
      <c r="I953" s="223"/>
      <c r="J953" s="219"/>
      <c r="K953" s="219"/>
      <c r="L953" s="224"/>
      <c r="M953" s="225"/>
      <c r="N953" s="226"/>
      <c r="O953" s="226"/>
      <c r="P953" s="226"/>
      <c r="Q953" s="226"/>
      <c r="R953" s="226"/>
      <c r="S953" s="226"/>
      <c r="T953" s="227"/>
      <c r="AT953" s="228" t="s">
        <v>222</v>
      </c>
      <c r="AU953" s="228" t="s">
        <v>218</v>
      </c>
      <c r="AV953" s="15" t="s">
        <v>218</v>
      </c>
      <c r="AW953" s="15" t="s">
        <v>36</v>
      </c>
      <c r="AX953" s="15" t="s">
        <v>85</v>
      </c>
      <c r="AY953" s="228" t="s">
        <v>211</v>
      </c>
    </row>
    <row r="954" spans="1:65" s="17" customFormat="1" ht="20.85" customHeight="1">
      <c r="B954" s="241"/>
      <c r="C954" s="242"/>
      <c r="D954" s="243" t="s">
        <v>76</v>
      </c>
      <c r="E954" s="243" t="s">
        <v>761</v>
      </c>
      <c r="F954" s="243" t="s">
        <v>762</v>
      </c>
      <c r="G954" s="242"/>
      <c r="H954" s="242"/>
      <c r="I954" s="244"/>
      <c r="J954" s="245">
        <f>BK954</f>
        <v>0</v>
      </c>
      <c r="K954" s="242"/>
      <c r="L954" s="246"/>
      <c r="M954" s="247"/>
      <c r="N954" s="248"/>
      <c r="O954" s="248"/>
      <c r="P954" s="249">
        <f>SUM(P955:P996)</f>
        <v>0</v>
      </c>
      <c r="Q954" s="248"/>
      <c r="R954" s="249">
        <f>SUM(R955:R996)</f>
        <v>0</v>
      </c>
      <c r="S954" s="248"/>
      <c r="T954" s="250">
        <f>SUM(T955:T996)</f>
        <v>0</v>
      </c>
      <c r="AR954" s="251" t="s">
        <v>85</v>
      </c>
      <c r="AT954" s="252" t="s">
        <v>76</v>
      </c>
      <c r="AU954" s="252" t="s">
        <v>233</v>
      </c>
      <c r="AY954" s="251" t="s">
        <v>211</v>
      </c>
      <c r="BK954" s="253">
        <f>SUM(BK955:BK996)</f>
        <v>0</v>
      </c>
    </row>
    <row r="955" spans="1:65" s="2" customFormat="1" ht="16.5" customHeight="1">
      <c r="A955" s="38"/>
      <c r="B955" s="39"/>
      <c r="C955" s="178" t="s">
        <v>763</v>
      </c>
      <c r="D955" s="178" t="s">
        <v>214</v>
      </c>
      <c r="E955" s="179" t="s">
        <v>761</v>
      </c>
      <c r="F955" s="180" t="s">
        <v>574</v>
      </c>
      <c r="G955" s="181" t="s">
        <v>96</v>
      </c>
      <c r="H955" s="182">
        <v>1.7</v>
      </c>
      <c r="I955" s="183"/>
      <c r="J955" s="184">
        <f>ROUND(I955*H955,2)</f>
        <v>0</v>
      </c>
      <c r="K955" s="180" t="s">
        <v>19</v>
      </c>
      <c r="L955" s="43"/>
      <c r="M955" s="185" t="s">
        <v>19</v>
      </c>
      <c r="N955" s="186" t="s">
        <v>48</v>
      </c>
      <c r="O955" s="68"/>
      <c r="P955" s="187">
        <f>O955*H955</f>
        <v>0</v>
      </c>
      <c r="Q955" s="187">
        <v>0</v>
      </c>
      <c r="R955" s="187">
        <f>Q955*H955</f>
        <v>0</v>
      </c>
      <c r="S955" s="187">
        <v>0</v>
      </c>
      <c r="T955" s="188">
        <f>S955*H955</f>
        <v>0</v>
      </c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  <c r="AE955" s="38"/>
      <c r="AR955" s="189" t="s">
        <v>218</v>
      </c>
      <c r="AT955" s="189" t="s">
        <v>214</v>
      </c>
      <c r="AU955" s="189" t="s">
        <v>218</v>
      </c>
      <c r="AY955" s="21" t="s">
        <v>211</v>
      </c>
      <c r="BE955" s="190">
        <f>IF(N955="základní",J955,0)</f>
        <v>0</v>
      </c>
      <c r="BF955" s="190">
        <f>IF(N955="snížená",J955,0)</f>
        <v>0</v>
      </c>
      <c r="BG955" s="190">
        <f>IF(N955="zákl. přenesená",J955,0)</f>
        <v>0</v>
      </c>
      <c r="BH955" s="190">
        <f>IF(N955="sníž. přenesená",J955,0)</f>
        <v>0</v>
      </c>
      <c r="BI955" s="190">
        <f>IF(N955="nulová",J955,0)</f>
        <v>0</v>
      </c>
      <c r="BJ955" s="21" t="s">
        <v>85</v>
      </c>
      <c r="BK955" s="190">
        <f>ROUND(I955*H955,2)</f>
        <v>0</v>
      </c>
      <c r="BL955" s="21" t="s">
        <v>218</v>
      </c>
      <c r="BM955" s="189" t="s">
        <v>764</v>
      </c>
    </row>
    <row r="956" spans="1:65" s="13" customFormat="1">
      <c r="B956" s="196"/>
      <c r="C956" s="197"/>
      <c r="D956" s="198" t="s">
        <v>222</v>
      </c>
      <c r="E956" s="199" t="s">
        <v>19</v>
      </c>
      <c r="F956" s="200" t="s">
        <v>223</v>
      </c>
      <c r="G956" s="197"/>
      <c r="H956" s="199" t="s">
        <v>19</v>
      </c>
      <c r="I956" s="201"/>
      <c r="J956" s="197"/>
      <c r="K956" s="197"/>
      <c r="L956" s="202"/>
      <c r="M956" s="203"/>
      <c r="N956" s="204"/>
      <c r="O956" s="204"/>
      <c r="P956" s="204"/>
      <c r="Q956" s="204"/>
      <c r="R956" s="204"/>
      <c r="S956" s="204"/>
      <c r="T956" s="205"/>
      <c r="AT956" s="206" t="s">
        <v>222</v>
      </c>
      <c r="AU956" s="206" t="s">
        <v>218</v>
      </c>
      <c r="AV956" s="13" t="s">
        <v>85</v>
      </c>
      <c r="AW956" s="13" t="s">
        <v>36</v>
      </c>
      <c r="AX956" s="13" t="s">
        <v>77</v>
      </c>
      <c r="AY956" s="206" t="s">
        <v>211</v>
      </c>
    </row>
    <row r="957" spans="1:65" s="13" customFormat="1">
      <c r="B957" s="196"/>
      <c r="C957" s="197"/>
      <c r="D957" s="198" t="s">
        <v>222</v>
      </c>
      <c r="E957" s="199" t="s">
        <v>19</v>
      </c>
      <c r="F957" s="200" t="s">
        <v>391</v>
      </c>
      <c r="G957" s="197"/>
      <c r="H957" s="199" t="s">
        <v>19</v>
      </c>
      <c r="I957" s="201"/>
      <c r="J957" s="197"/>
      <c r="K957" s="197"/>
      <c r="L957" s="202"/>
      <c r="M957" s="203"/>
      <c r="N957" s="204"/>
      <c r="O957" s="204"/>
      <c r="P957" s="204"/>
      <c r="Q957" s="204"/>
      <c r="R957" s="204"/>
      <c r="S957" s="204"/>
      <c r="T957" s="205"/>
      <c r="AT957" s="206" t="s">
        <v>222</v>
      </c>
      <c r="AU957" s="206" t="s">
        <v>218</v>
      </c>
      <c r="AV957" s="13" t="s">
        <v>85</v>
      </c>
      <c r="AW957" s="13" t="s">
        <v>36</v>
      </c>
      <c r="AX957" s="13" t="s">
        <v>77</v>
      </c>
      <c r="AY957" s="206" t="s">
        <v>211</v>
      </c>
    </row>
    <row r="958" spans="1:65" s="13" customFormat="1">
      <c r="B958" s="196"/>
      <c r="C958" s="197"/>
      <c r="D958" s="198" t="s">
        <v>222</v>
      </c>
      <c r="E958" s="199" t="s">
        <v>19</v>
      </c>
      <c r="F958" s="200" t="s">
        <v>576</v>
      </c>
      <c r="G958" s="197"/>
      <c r="H958" s="199" t="s">
        <v>19</v>
      </c>
      <c r="I958" s="201"/>
      <c r="J958" s="197"/>
      <c r="K958" s="197"/>
      <c r="L958" s="202"/>
      <c r="M958" s="203"/>
      <c r="N958" s="204"/>
      <c r="O958" s="204"/>
      <c r="P958" s="204"/>
      <c r="Q958" s="204"/>
      <c r="R958" s="204"/>
      <c r="S958" s="204"/>
      <c r="T958" s="205"/>
      <c r="AT958" s="206" t="s">
        <v>222</v>
      </c>
      <c r="AU958" s="206" t="s">
        <v>218</v>
      </c>
      <c r="AV958" s="13" t="s">
        <v>85</v>
      </c>
      <c r="AW958" s="13" t="s">
        <v>36</v>
      </c>
      <c r="AX958" s="13" t="s">
        <v>77</v>
      </c>
      <c r="AY958" s="206" t="s">
        <v>211</v>
      </c>
    </row>
    <row r="959" spans="1:65" s="13" customFormat="1">
      <c r="B959" s="196"/>
      <c r="C959" s="197"/>
      <c r="D959" s="198" t="s">
        <v>222</v>
      </c>
      <c r="E959" s="199" t="s">
        <v>19</v>
      </c>
      <c r="F959" s="200" t="s">
        <v>309</v>
      </c>
      <c r="G959" s="197"/>
      <c r="H959" s="199" t="s">
        <v>19</v>
      </c>
      <c r="I959" s="201"/>
      <c r="J959" s="197"/>
      <c r="K959" s="197"/>
      <c r="L959" s="202"/>
      <c r="M959" s="203"/>
      <c r="N959" s="204"/>
      <c r="O959" s="204"/>
      <c r="P959" s="204"/>
      <c r="Q959" s="204"/>
      <c r="R959" s="204"/>
      <c r="S959" s="204"/>
      <c r="T959" s="205"/>
      <c r="AT959" s="206" t="s">
        <v>222</v>
      </c>
      <c r="AU959" s="206" t="s">
        <v>218</v>
      </c>
      <c r="AV959" s="13" t="s">
        <v>85</v>
      </c>
      <c r="AW959" s="13" t="s">
        <v>36</v>
      </c>
      <c r="AX959" s="13" t="s">
        <v>77</v>
      </c>
      <c r="AY959" s="206" t="s">
        <v>211</v>
      </c>
    </row>
    <row r="960" spans="1:65" s="14" customFormat="1">
      <c r="B960" s="207"/>
      <c r="C960" s="208"/>
      <c r="D960" s="198" t="s">
        <v>222</v>
      </c>
      <c r="E960" s="209" t="s">
        <v>19</v>
      </c>
      <c r="F960" s="210" t="s">
        <v>765</v>
      </c>
      <c r="G960" s="208"/>
      <c r="H960" s="211">
        <v>1.7</v>
      </c>
      <c r="I960" s="212"/>
      <c r="J960" s="208"/>
      <c r="K960" s="208"/>
      <c r="L960" s="213"/>
      <c r="M960" s="214"/>
      <c r="N960" s="215"/>
      <c r="O960" s="215"/>
      <c r="P960" s="215"/>
      <c r="Q960" s="215"/>
      <c r="R960" s="215"/>
      <c r="S960" s="215"/>
      <c r="T960" s="216"/>
      <c r="AT960" s="217" t="s">
        <v>222</v>
      </c>
      <c r="AU960" s="217" t="s">
        <v>218</v>
      </c>
      <c r="AV960" s="14" t="s">
        <v>87</v>
      </c>
      <c r="AW960" s="14" t="s">
        <v>36</v>
      </c>
      <c r="AX960" s="14" t="s">
        <v>77</v>
      </c>
      <c r="AY960" s="217" t="s">
        <v>211</v>
      </c>
    </row>
    <row r="961" spans="1:65" s="15" customFormat="1">
      <c r="B961" s="218"/>
      <c r="C961" s="219"/>
      <c r="D961" s="198" t="s">
        <v>222</v>
      </c>
      <c r="E961" s="220" t="s">
        <v>19</v>
      </c>
      <c r="F961" s="221" t="s">
        <v>227</v>
      </c>
      <c r="G961" s="219"/>
      <c r="H961" s="222">
        <v>1.7</v>
      </c>
      <c r="I961" s="223"/>
      <c r="J961" s="219"/>
      <c r="K961" s="219"/>
      <c r="L961" s="224"/>
      <c r="M961" s="225"/>
      <c r="N961" s="226"/>
      <c r="O961" s="226"/>
      <c r="P961" s="226"/>
      <c r="Q961" s="226"/>
      <c r="R961" s="226"/>
      <c r="S961" s="226"/>
      <c r="T961" s="227"/>
      <c r="AT961" s="228" t="s">
        <v>222</v>
      </c>
      <c r="AU961" s="228" t="s">
        <v>218</v>
      </c>
      <c r="AV961" s="15" t="s">
        <v>218</v>
      </c>
      <c r="AW961" s="15" t="s">
        <v>36</v>
      </c>
      <c r="AX961" s="15" t="s">
        <v>85</v>
      </c>
      <c r="AY961" s="228" t="s">
        <v>211</v>
      </c>
    </row>
    <row r="962" spans="1:65" s="2" customFormat="1" ht="37.9" customHeight="1">
      <c r="A962" s="38"/>
      <c r="B962" s="39"/>
      <c r="C962" s="178" t="s">
        <v>766</v>
      </c>
      <c r="D962" s="178" t="s">
        <v>214</v>
      </c>
      <c r="E962" s="179" t="s">
        <v>767</v>
      </c>
      <c r="F962" s="180" t="s">
        <v>744</v>
      </c>
      <c r="G962" s="181" t="s">
        <v>96</v>
      </c>
      <c r="H962" s="182">
        <v>1.28</v>
      </c>
      <c r="I962" s="183"/>
      <c r="J962" s="184">
        <f>ROUND(I962*H962,2)</f>
        <v>0</v>
      </c>
      <c r="K962" s="180" t="s">
        <v>19</v>
      </c>
      <c r="L962" s="43"/>
      <c r="M962" s="185" t="s">
        <v>19</v>
      </c>
      <c r="N962" s="186" t="s">
        <v>48</v>
      </c>
      <c r="O962" s="68"/>
      <c r="P962" s="187">
        <f>O962*H962</f>
        <v>0</v>
      </c>
      <c r="Q962" s="187">
        <v>0</v>
      </c>
      <c r="R962" s="187">
        <f>Q962*H962</f>
        <v>0</v>
      </c>
      <c r="S962" s="187">
        <v>0</v>
      </c>
      <c r="T962" s="188">
        <f>S962*H962</f>
        <v>0</v>
      </c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R962" s="189" t="s">
        <v>218</v>
      </c>
      <c r="AT962" s="189" t="s">
        <v>214</v>
      </c>
      <c r="AU962" s="189" t="s">
        <v>218</v>
      </c>
      <c r="AY962" s="21" t="s">
        <v>211</v>
      </c>
      <c r="BE962" s="190">
        <f>IF(N962="základní",J962,0)</f>
        <v>0</v>
      </c>
      <c r="BF962" s="190">
        <f>IF(N962="snížená",J962,0)</f>
        <v>0</v>
      </c>
      <c r="BG962" s="190">
        <f>IF(N962="zákl. přenesená",J962,0)</f>
        <v>0</v>
      </c>
      <c r="BH962" s="190">
        <f>IF(N962="sníž. přenesená",J962,0)</f>
        <v>0</v>
      </c>
      <c r="BI962" s="190">
        <f>IF(N962="nulová",J962,0)</f>
        <v>0</v>
      </c>
      <c r="BJ962" s="21" t="s">
        <v>85</v>
      </c>
      <c r="BK962" s="190">
        <f>ROUND(I962*H962,2)</f>
        <v>0</v>
      </c>
      <c r="BL962" s="21" t="s">
        <v>218</v>
      </c>
      <c r="BM962" s="189" t="s">
        <v>768</v>
      </c>
    </row>
    <row r="963" spans="1:65" s="13" customFormat="1">
      <c r="B963" s="196"/>
      <c r="C963" s="197"/>
      <c r="D963" s="198" t="s">
        <v>222</v>
      </c>
      <c r="E963" s="199" t="s">
        <v>19</v>
      </c>
      <c r="F963" s="200" t="s">
        <v>223</v>
      </c>
      <c r="G963" s="197"/>
      <c r="H963" s="199" t="s">
        <v>19</v>
      </c>
      <c r="I963" s="201"/>
      <c r="J963" s="197"/>
      <c r="K963" s="197"/>
      <c r="L963" s="202"/>
      <c r="M963" s="203"/>
      <c r="N963" s="204"/>
      <c r="O963" s="204"/>
      <c r="P963" s="204"/>
      <c r="Q963" s="204"/>
      <c r="R963" s="204"/>
      <c r="S963" s="204"/>
      <c r="T963" s="205"/>
      <c r="AT963" s="206" t="s">
        <v>222</v>
      </c>
      <c r="AU963" s="206" t="s">
        <v>218</v>
      </c>
      <c r="AV963" s="13" t="s">
        <v>85</v>
      </c>
      <c r="AW963" s="13" t="s">
        <v>36</v>
      </c>
      <c r="AX963" s="13" t="s">
        <v>77</v>
      </c>
      <c r="AY963" s="206" t="s">
        <v>211</v>
      </c>
    </row>
    <row r="964" spans="1:65" s="13" customFormat="1">
      <c r="B964" s="196"/>
      <c r="C964" s="197"/>
      <c r="D964" s="198" t="s">
        <v>222</v>
      </c>
      <c r="E964" s="199" t="s">
        <v>19</v>
      </c>
      <c r="F964" s="200" t="s">
        <v>391</v>
      </c>
      <c r="G964" s="197"/>
      <c r="H964" s="199" t="s">
        <v>19</v>
      </c>
      <c r="I964" s="201"/>
      <c r="J964" s="197"/>
      <c r="K964" s="197"/>
      <c r="L964" s="202"/>
      <c r="M964" s="203"/>
      <c r="N964" s="204"/>
      <c r="O964" s="204"/>
      <c r="P964" s="204"/>
      <c r="Q964" s="204"/>
      <c r="R964" s="204"/>
      <c r="S964" s="204"/>
      <c r="T964" s="205"/>
      <c r="AT964" s="206" t="s">
        <v>222</v>
      </c>
      <c r="AU964" s="206" t="s">
        <v>218</v>
      </c>
      <c r="AV964" s="13" t="s">
        <v>85</v>
      </c>
      <c r="AW964" s="13" t="s">
        <v>36</v>
      </c>
      <c r="AX964" s="13" t="s">
        <v>77</v>
      </c>
      <c r="AY964" s="206" t="s">
        <v>211</v>
      </c>
    </row>
    <row r="965" spans="1:65" s="13" customFormat="1">
      <c r="B965" s="196"/>
      <c r="C965" s="197"/>
      <c r="D965" s="198" t="s">
        <v>222</v>
      </c>
      <c r="E965" s="199" t="s">
        <v>19</v>
      </c>
      <c r="F965" s="200" t="s">
        <v>576</v>
      </c>
      <c r="G965" s="197"/>
      <c r="H965" s="199" t="s">
        <v>19</v>
      </c>
      <c r="I965" s="201"/>
      <c r="J965" s="197"/>
      <c r="K965" s="197"/>
      <c r="L965" s="202"/>
      <c r="M965" s="203"/>
      <c r="N965" s="204"/>
      <c r="O965" s="204"/>
      <c r="P965" s="204"/>
      <c r="Q965" s="204"/>
      <c r="R965" s="204"/>
      <c r="S965" s="204"/>
      <c r="T965" s="205"/>
      <c r="AT965" s="206" t="s">
        <v>222</v>
      </c>
      <c r="AU965" s="206" t="s">
        <v>218</v>
      </c>
      <c r="AV965" s="13" t="s">
        <v>85</v>
      </c>
      <c r="AW965" s="13" t="s">
        <v>36</v>
      </c>
      <c r="AX965" s="13" t="s">
        <v>77</v>
      </c>
      <c r="AY965" s="206" t="s">
        <v>211</v>
      </c>
    </row>
    <row r="966" spans="1:65" s="13" customFormat="1">
      <c r="B966" s="196"/>
      <c r="C966" s="197"/>
      <c r="D966" s="198" t="s">
        <v>222</v>
      </c>
      <c r="E966" s="199" t="s">
        <v>19</v>
      </c>
      <c r="F966" s="200" t="s">
        <v>309</v>
      </c>
      <c r="G966" s="197"/>
      <c r="H966" s="199" t="s">
        <v>19</v>
      </c>
      <c r="I966" s="201"/>
      <c r="J966" s="197"/>
      <c r="K966" s="197"/>
      <c r="L966" s="202"/>
      <c r="M966" s="203"/>
      <c r="N966" s="204"/>
      <c r="O966" s="204"/>
      <c r="P966" s="204"/>
      <c r="Q966" s="204"/>
      <c r="R966" s="204"/>
      <c r="S966" s="204"/>
      <c r="T966" s="205"/>
      <c r="AT966" s="206" t="s">
        <v>222</v>
      </c>
      <c r="AU966" s="206" t="s">
        <v>218</v>
      </c>
      <c r="AV966" s="13" t="s">
        <v>85</v>
      </c>
      <c r="AW966" s="13" t="s">
        <v>36</v>
      </c>
      <c r="AX966" s="13" t="s">
        <v>77</v>
      </c>
      <c r="AY966" s="206" t="s">
        <v>211</v>
      </c>
    </row>
    <row r="967" spans="1:65" s="14" customFormat="1">
      <c r="B967" s="207"/>
      <c r="C967" s="208"/>
      <c r="D967" s="198" t="s">
        <v>222</v>
      </c>
      <c r="E967" s="209" t="s">
        <v>19</v>
      </c>
      <c r="F967" s="210" t="s">
        <v>769</v>
      </c>
      <c r="G967" s="208"/>
      <c r="H967" s="211">
        <v>1.28</v>
      </c>
      <c r="I967" s="212"/>
      <c r="J967" s="208"/>
      <c r="K967" s="208"/>
      <c r="L967" s="213"/>
      <c r="M967" s="214"/>
      <c r="N967" s="215"/>
      <c r="O967" s="215"/>
      <c r="P967" s="215"/>
      <c r="Q967" s="215"/>
      <c r="R967" s="215"/>
      <c r="S967" s="215"/>
      <c r="T967" s="216"/>
      <c r="AT967" s="217" t="s">
        <v>222</v>
      </c>
      <c r="AU967" s="217" t="s">
        <v>218</v>
      </c>
      <c r="AV967" s="14" t="s">
        <v>87</v>
      </c>
      <c r="AW967" s="14" t="s">
        <v>36</v>
      </c>
      <c r="AX967" s="14" t="s">
        <v>77</v>
      </c>
      <c r="AY967" s="217" t="s">
        <v>211</v>
      </c>
    </row>
    <row r="968" spans="1:65" s="15" customFormat="1">
      <c r="B968" s="218"/>
      <c r="C968" s="219"/>
      <c r="D968" s="198" t="s">
        <v>222</v>
      </c>
      <c r="E968" s="220" t="s">
        <v>19</v>
      </c>
      <c r="F968" s="221" t="s">
        <v>227</v>
      </c>
      <c r="G968" s="219"/>
      <c r="H968" s="222">
        <v>1.28</v>
      </c>
      <c r="I968" s="223"/>
      <c r="J968" s="219"/>
      <c r="K968" s="219"/>
      <c r="L968" s="224"/>
      <c r="M968" s="225"/>
      <c r="N968" s="226"/>
      <c r="O968" s="226"/>
      <c r="P968" s="226"/>
      <c r="Q968" s="226"/>
      <c r="R968" s="226"/>
      <c r="S968" s="226"/>
      <c r="T968" s="227"/>
      <c r="AT968" s="228" t="s">
        <v>222</v>
      </c>
      <c r="AU968" s="228" t="s">
        <v>218</v>
      </c>
      <c r="AV968" s="15" t="s">
        <v>218</v>
      </c>
      <c r="AW968" s="15" t="s">
        <v>36</v>
      </c>
      <c r="AX968" s="15" t="s">
        <v>85</v>
      </c>
      <c r="AY968" s="228" t="s">
        <v>211</v>
      </c>
    </row>
    <row r="969" spans="1:65" s="2" customFormat="1" ht="37.9" customHeight="1">
      <c r="A969" s="38"/>
      <c r="B969" s="39"/>
      <c r="C969" s="178" t="s">
        <v>770</v>
      </c>
      <c r="D969" s="178" t="s">
        <v>214</v>
      </c>
      <c r="E969" s="179" t="s">
        <v>771</v>
      </c>
      <c r="F969" s="180" t="s">
        <v>749</v>
      </c>
      <c r="G969" s="181" t="s">
        <v>397</v>
      </c>
      <c r="H969" s="182">
        <v>1</v>
      </c>
      <c r="I969" s="183"/>
      <c r="J969" s="184">
        <f>ROUND(I969*H969,2)</f>
        <v>0</v>
      </c>
      <c r="K969" s="180" t="s">
        <v>19</v>
      </c>
      <c r="L969" s="43"/>
      <c r="M969" s="185" t="s">
        <v>19</v>
      </c>
      <c r="N969" s="186" t="s">
        <v>48</v>
      </c>
      <c r="O969" s="68"/>
      <c r="P969" s="187">
        <f>O969*H969</f>
        <v>0</v>
      </c>
      <c r="Q969" s="187">
        <v>0</v>
      </c>
      <c r="R969" s="187">
        <f>Q969*H969</f>
        <v>0</v>
      </c>
      <c r="S969" s="187">
        <v>0</v>
      </c>
      <c r="T969" s="188">
        <f>S969*H969</f>
        <v>0</v>
      </c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  <c r="AE969" s="38"/>
      <c r="AR969" s="189" t="s">
        <v>218</v>
      </c>
      <c r="AT969" s="189" t="s">
        <v>214</v>
      </c>
      <c r="AU969" s="189" t="s">
        <v>218</v>
      </c>
      <c r="AY969" s="21" t="s">
        <v>211</v>
      </c>
      <c r="BE969" s="190">
        <f>IF(N969="základní",J969,0)</f>
        <v>0</v>
      </c>
      <c r="BF969" s="190">
        <f>IF(N969="snížená",J969,0)</f>
        <v>0</v>
      </c>
      <c r="BG969" s="190">
        <f>IF(N969="zákl. přenesená",J969,0)</f>
        <v>0</v>
      </c>
      <c r="BH969" s="190">
        <f>IF(N969="sníž. přenesená",J969,0)</f>
        <v>0</v>
      </c>
      <c r="BI969" s="190">
        <f>IF(N969="nulová",J969,0)</f>
        <v>0</v>
      </c>
      <c r="BJ969" s="21" t="s">
        <v>85</v>
      </c>
      <c r="BK969" s="190">
        <f>ROUND(I969*H969,2)</f>
        <v>0</v>
      </c>
      <c r="BL969" s="21" t="s">
        <v>218</v>
      </c>
      <c r="BM969" s="189" t="s">
        <v>772</v>
      </c>
    </row>
    <row r="970" spans="1:65" s="13" customFormat="1">
      <c r="B970" s="196"/>
      <c r="C970" s="197"/>
      <c r="D970" s="198" t="s">
        <v>222</v>
      </c>
      <c r="E970" s="199" t="s">
        <v>19</v>
      </c>
      <c r="F970" s="200" t="s">
        <v>223</v>
      </c>
      <c r="G970" s="197"/>
      <c r="H970" s="199" t="s">
        <v>19</v>
      </c>
      <c r="I970" s="201"/>
      <c r="J970" s="197"/>
      <c r="K970" s="197"/>
      <c r="L970" s="202"/>
      <c r="M970" s="203"/>
      <c r="N970" s="204"/>
      <c r="O970" s="204"/>
      <c r="P970" s="204"/>
      <c r="Q970" s="204"/>
      <c r="R970" s="204"/>
      <c r="S970" s="204"/>
      <c r="T970" s="205"/>
      <c r="AT970" s="206" t="s">
        <v>222</v>
      </c>
      <c r="AU970" s="206" t="s">
        <v>218</v>
      </c>
      <c r="AV970" s="13" t="s">
        <v>85</v>
      </c>
      <c r="AW970" s="13" t="s">
        <v>36</v>
      </c>
      <c r="AX970" s="13" t="s">
        <v>77</v>
      </c>
      <c r="AY970" s="206" t="s">
        <v>211</v>
      </c>
    </row>
    <row r="971" spans="1:65" s="13" customFormat="1">
      <c r="B971" s="196"/>
      <c r="C971" s="197"/>
      <c r="D971" s="198" t="s">
        <v>222</v>
      </c>
      <c r="E971" s="199" t="s">
        <v>19</v>
      </c>
      <c r="F971" s="200" t="s">
        <v>391</v>
      </c>
      <c r="G971" s="197"/>
      <c r="H971" s="199" t="s">
        <v>19</v>
      </c>
      <c r="I971" s="201"/>
      <c r="J971" s="197"/>
      <c r="K971" s="197"/>
      <c r="L971" s="202"/>
      <c r="M971" s="203"/>
      <c r="N971" s="204"/>
      <c r="O971" s="204"/>
      <c r="P971" s="204"/>
      <c r="Q971" s="204"/>
      <c r="R971" s="204"/>
      <c r="S971" s="204"/>
      <c r="T971" s="205"/>
      <c r="AT971" s="206" t="s">
        <v>222</v>
      </c>
      <c r="AU971" s="206" t="s">
        <v>218</v>
      </c>
      <c r="AV971" s="13" t="s">
        <v>85</v>
      </c>
      <c r="AW971" s="13" t="s">
        <v>36</v>
      </c>
      <c r="AX971" s="13" t="s">
        <v>77</v>
      </c>
      <c r="AY971" s="206" t="s">
        <v>211</v>
      </c>
    </row>
    <row r="972" spans="1:65" s="13" customFormat="1">
      <c r="B972" s="196"/>
      <c r="C972" s="197"/>
      <c r="D972" s="198" t="s">
        <v>222</v>
      </c>
      <c r="E972" s="199" t="s">
        <v>19</v>
      </c>
      <c r="F972" s="200" t="s">
        <v>576</v>
      </c>
      <c r="G972" s="197"/>
      <c r="H972" s="199" t="s">
        <v>19</v>
      </c>
      <c r="I972" s="201"/>
      <c r="J972" s="197"/>
      <c r="K972" s="197"/>
      <c r="L972" s="202"/>
      <c r="M972" s="203"/>
      <c r="N972" s="204"/>
      <c r="O972" s="204"/>
      <c r="P972" s="204"/>
      <c r="Q972" s="204"/>
      <c r="R972" s="204"/>
      <c r="S972" s="204"/>
      <c r="T972" s="205"/>
      <c r="AT972" s="206" t="s">
        <v>222</v>
      </c>
      <c r="AU972" s="206" t="s">
        <v>218</v>
      </c>
      <c r="AV972" s="13" t="s">
        <v>85</v>
      </c>
      <c r="AW972" s="13" t="s">
        <v>36</v>
      </c>
      <c r="AX972" s="13" t="s">
        <v>77</v>
      </c>
      <c r="AY972" s="206" t="s">
        <v>211</v>
      </c>
    </row>
    <row r="973" spans="1:65" s="13" customFormat="1">
      <c r="B973" s="196"/>
      <c r="C973" s="197"/>
      <c r="D973" s="198" t="s">
        <v>222</v>
      </c>
      <c r="E973" s="199" t="s">
        <v>19</v>
      </c>
      <c r="F973" s="200" t="s">
        <v>309</v>
      </c>
      <c r="G973" s="197"/>
      <c r="H973" s="199" t="s">
        <v>19</v>
      </c>
      <c r="I973" s="201"/>
      <c r="J973" s="197"/>
      <c r="K973" s="197"/>
      <c r="L973" s="202"/>
      <c r="M973" s="203"/>
      <c r="N973" s="204"/>
      <c r="O973" s="204"/>
      <c r="P973" s="204"/>
      <c r="Q973" s="204"/>
      <c r="R973" s="204"/>
      <c r="S973" s="204"/>
      <c r="T973" s="205"/>
      <c r="AT973" s="206" t="s">
        <v>222</v>
      </c>
      <c r="AU973" s="206" t="s">
        <v>218</v>
      </c>
      <c r="AV973" s="13" t="s">
        <v>85</v>
      </c>
      <c r="AW973" s="13" t="s">
        <v>36</v>
      </c>
      <c r="AX973" s="13" t="s">
        <v>77</v>
      </c>
      <c r="AY973" s="206" t="s">
        <v>211</v>
      </c>
    </row>
    <row r="974" spans="1:65" s="14" customFormat="1">
      <c r="B974" s="207"/>
      <c r="C974" s="208"/>
      <c r="D974" s="198" t="s">
        <v>222</v>
      </c>
      <c r="E974" s="209" t="s">
        <v>19</v>
      </c>
      <c r="F974" s="210" t="s">
        <v>773</v>
      </c>
      <c r="G974" s="208"/>
      <c r="H974" s="211">
        <v>1</v>
      </c>
      <c r="I974" s="212"/>
      <c r="J974" s="208"/>
      <c r="K974" s="208"/>
      <c r="L974" s="213"/>
      <c r="M974" s="214"/>
      <c r="N974" s="215"/>
      <c r="O974" s="215"/>
      <c r="P974" s="215"/>
      <c r="Q974" s="215"/>
      <c r="R974" s="215"/>
      <c r="S974" s="215"/>
      <c r="T974" s="216"/>
      <c r="AT974" s="217" t="s">
        <v>222</v>
      </c>
      <c r="AU974" s="217" t="s">
        <v>218</v>
      </c>
      <c r="AV974" s="14" t="s">
        <v>87</v>
      </c>
      <c r="AW974" s="14" t="s">
        <v>36</v>
      </c>
      <c r="AX974" s="14" t="s">
        <v>77</v>
      </c>
      <c r="AY974" s="217" t="s">
        <v>211</v>
      </c>
    </row>
    <row r="975" spans="1:65" s="15" customFormat="1">
      <c r="B975" s="218"/>
      <c r="C975" s="219"/>
      <c r="D975" s="198" t="s">
        <v>222</v>
      </c>
      <c r="E975" s="220" t="s">
        <v>19</v>
      </c>
      <c r="F975" s="221" t="s">
        <v>227</v>
      </c>
      <c r="G975" s="219"/>
      <c r="H975" s="222">
        <v>1</v>
      </c>
      <c r="I975" s="223"/>
      <c r="J975" s="219"/>
      <c r="K975" s="219"/>
      <c r="L975" s="224"/>
      <c r="M975" s="225"/>
      <c r="N975" s="226"/>
      <c r="O975" s="226"/>
      <c r="P975" s="226"/>
      <c r="Q975" s="226"/>
      <c r="R975" s="226"/>
      <c r="S975" s="226"/>
      <c r="T975" s="227"/>
      <c r="AT975" s="228" t="s">
        <v>222</v>
      </c>
      <c r="AU975" s="228" t="s">
        <v>218</v>
      </c>
      <c r="AV975" s="15" t="s">
        <v>218</v>
      </c>
      <c r="AW975" s="15" t="s">
        <v>36</v>
      </c>
      <c r="AX975" s="15" t="s">
        <v>85</v>
      </c>
      <c r="AY975" s="228" t="s">
        <v>211</v>
      </c>
    </row>
    <row r="976" spans="1:65" s="2" customFormat="1" ht="16.5" customHeight="1">
      <c r="A976" s="38"/>
      <c r="B976" s="39"/>
      <c r="C976" s="178" t="s">
        <v>774</v>
      </c>
      <c r="D976" s="178" t="s">
        <v>214</v>
      </c>
      <c r="E976" s="179" t="s">
        <v>775</v>
      </c>
      <c r="F976" s="180" t="s">
        <v>604</v>
      </c>
      <c r="G976" s="181" t="s">
        <v>397</v>
      </c>
      <c r="H976" s="182">
        <v>1</v>
      </c>
      <c r="I976" s="183"/>
      <c r="J976" s="184">
        <f>ROUND(I976*H976,2)</f>
        <v>0</v>
      </c>
      <c r="K976" s="180" t="s">
        <v>19</v>
      </c>
      <c r="L976" s="43"/>
      <c r="M976" s="185" t="s">
        <v>19</v>
      </c>
      <c r="N976" s="186" t="s">
        <v>48</v>
      </c>
      <c r="O976" s="68"/>
      <c r="P976" s="187">
        <f>O976*H976</f>
        <v>0</v>
      </c>
      <c r="Q976" s="187">
        <v>0</v>
      </c>
      <c r="R976" s="187">
        <f>Q976*H976</f>
        <v>0</v>
      </c>
      <c r="S976" s="187">
        <v>0</v>
      </c>
      <c r="T976" s="188">
        <f>S976*H976</f>
        <v>0</v>
      </c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R976" s="189" t="s">
        <v>218</v>
      </c>
      <c r="AT976" s="189" t="s">
        <v>214</v>
      </c>
      <c r="AU976" s="189" t="s">
        <v>218</v>
      </c>
      <c r="AY976" s="21" t="s">
        <v>211</v>
      </c>
      <c r="BE976" s="190">
        <f>IF(N976="základní",J976,0)</f>
        <v>0</v>
      </c>
      <c r="BF976" s="190">
        <f>IF(N976="snížená",J976,0)</f>
        <v>0</v>
      </c>
      <c r="BG976" s="190">
        <f>IF(N976="zákl. přenesená",J976,0)</f>
        <v>0</v>
      </c>
      <c r="BH976" s="190">
        <f>IF(N976="sníž. přenesená",J976,0)</f>
        <v>0</v>
      </c>
      <c r="BI976" s="190">
        <f>IF(N976="nulová",J976,0)</f>
        <v>0</v>
      </c>
      <c r="BJ976" s="21" t="s">
        <v>85</v>
      </c>
      <c r="BK976" s="190">
        <f>ROUND(I976*H976,2)</f>
        <v>0</v>
      </c>
      <c r="BL976" s="21" t="s">
        <v>218</v>
      </c>
      <c r="BM976" s="189" t="s">
        <v>776</v>
      </c>
    </row>
    <row r="977" spans="1:65" s="13" customFormat="1">
      <c r="B977" s="196"/>
      <c r="C977" s="197"/>
      <c r="D977" s="198" t="s">
        <v>222</v>
      </c>
      <c r="E977" s="199" t="s">
        <v>19</v>
      </c>
      <c r="F977" s="200" t="s">
        <v>223</v>
      </c>
      <c r="G977" s="197"/>
      <c r="H977" s="199" t="s">
        <v>19</v>
      </c>
      <c r="I977" s="201"/>
      <c r="J977" s="197"/>
      <c r="K977" s="197"/>
      <c r="L977" s="202"/>
      <c r="M977" s="203"/>
      <c r="N977" s="204"/>
      <c r="O977" s="204"/>
      <c r="P977" s="204"/>
      <c r="Q977" s="204"/>
      <c r="R977" s="204"/>
      <c r="S977" s="204"/>
      <c r="T977" s="205"/>
      <c r="AT977" s="206" t="s">
        <v>222</v>
      </c>
      <c r="AU977" s="206" t="s">
        <v>218</v>
      </c>
      <c r="AV977" s="13" t="s">
        <v>85</v>
      </c>
      <c r="AW977" s="13" t="s">
        <v>36</v>
      </c>
      <c r="AX977" s="13" t="s">
        <v>77</v>
      </c>
      <c r="AY977" s="206" t="s">
        <v>211</v>
      </c>
    </row>
    <row r="978" spans="1:65" s="13" customFormat="1">
      <c r="B978" s="196"/>
      <c r="C978" s="197"/>
      <c r="D978" s="198" t="s">
        <v>222</v>
      </c>
      <c r="E978" s="199" t="s">
        <v>19</v>
      </c>
      <c r="F978" s="200" t="s">
        <v>391</v>
      </c>
      <c r="G978" s="197"/>
      <c r="H978" s="199" t="s">
        <v>19</v>
      </c>
      <c r="I978" s="201"/>
      <c r="J978" s="197"/>
      <c r="K978" s="197"/>
      <c r="L978" s="202"/>
      <c r="M978" s="203"/>
      <c r="N978" s="204"/>
      <c r="O978" s="204"/>
      <c r="P978" s="204"/>
      <c r="Q978" s="204"/>
      <c r="R978" s="204"/>
      <c r="S978" s="204"/>
      <c r="T978" s="205"/>
      <c r="AT978" s="206" t="s">
        <v>222</v>
      </c>
      <c r="AU978" s="206" t="s">
        <v>218</v>
      </c>
      <c r="AV978" s="13" t="s">
        <v>85</v>
      </c>
      <c r="AW978" s="13" t="s">
        <v>36</v>
      </c>
      <c r="AX978" s="13" t="s">
        <v>77</v>
      </c>
      <c r="AY978" s="206" t="s">
        <v>211</v>
      </c>
    </row>
    <row r="979" spans="1:65" s="13" customFormat="1">
      <c r="B979" s="196"/>
      <c r="C979" s="197"/>
      <c r="D979" s="198" t="s">
        <v>222</v>
      </c>
      <c r="E979" s="199" t="s">
        <v>19</v>
      </c>
      <c r="F979" s="200" t="s">
        <v>576</v>
      </c>
      <c r="G979" s="197"/>
      <c r="H979" s="199" t="s">
        <v>19</v>
      </c>
      <c r="I979" s="201"/>
      <c r="J979" s="197"/>
      <c r="K979" s="197"/>
      <c r="L979" s="202"/>
      <c r="M979" s="203"/>
      <c r="N979" s="204"/>
      <c r="O979" s="204"/>
      <c r="P979" s="204"/>
      <c r="Q979" s="204"/>
      <c r="R979" s="204"/>
      <c r="S979" s="204"/>
      <c r="T979" s="205"/>
      <c r="AT979" s="206" t="s">
        <v>222</v>
      </c>
      <c r="AU979" s="206" t="s">
        <v>218</v>
      </c>
      <c r="AV979" s="13" t="s">
        <v>85</v>
      </c>
      <c r="AW979" s="13" t="s">
        <v>36</v>
      </c>
      <c r="AX979" s="13" t="s">
        <v>77</v>
      </c>
      <c r="AY979" s="206" t="s">
        <v>211</v>
      </c>
    </row>
    <row r="980" spans="1:65" s="13" customFormat="1">
      <c r="B980" s="196"/>
      <c r="C980" s="197"/>
      <c r="D980" s="198" t="s">
        <v>222</v>
      </c>
      <c r="E980" s="199" t="s">
        <v>19</v>
      </c>
      <c r="F980" s="200" t="s">
        <v>309</v>
      </c>
      <c r="G980" s="197"/>
      <c r="H980" s="199" t="s">
        <v>19</v>
      </c>
      <c r="I980" s="201"/>
      <c r="J980" s="197"/>
      <c r="K980" s="197"/>
      <c r="L980" s="202"/>
      <c r="M980" s="203"/>
      <c r="N980" s="204"/>
      <c r="O980" s="204"/>
      <c r="P980" s="204"/>
      <c r="Q980" s="204"/>
      <c r="R980" s="204"/>
      <c r="S980" s="204"/>
      <c r="T980" s="205"/>
      <c r="AT980" s="206" t="s">
        <v>222</v>
      </c>
      <c r="AU980" s="206" t="s">
        <v>218</v>
      </c>
      <c r="AV980" s="13" t="s">
        <v>85</v>
      </c>
      <c r="AW980" s="13" t="s">
        <v>36</v>
      </c>
      <c r="AX980" s="13" t="s">
        <v>77</v>
      </c>
      <c r="AY980" s="206" t="s">
        <v>211</v>
      </c>
    </row>
    <row r="981" spans="1:65" s="14" customFormat="1">
      <c r="B981" s="207"/>
      <c r="C981" s="208"/>
      <c r="D981" s="198" t="s">
        <v>222</v>
      </c>
      <c r="E981" s="209" t="s">
        <v>19</v>
      </c>
      <c r="F981" s="210" t="s">
        <v>773</v>
      </c>
      <c r="G981" s="208"/>
      <c r="H981" s="211">
        <v>1</v>
      </c>
      <c r="I981" s="212"/>
      <c r="J981" s="208"/>
      <c r="K981" s="208"/>
      <c r="L981" s="213"/>
      <c r="M981" s="214"/>
      <c r="N981" s="215"/>
      <c r="O981" s="215"/>
      <c r="P981" s="215"/>
      <c r="Q981" s="215"/>
      <c r="R981" s="215"/>
      <c r="S981" s="215"/>
      <c r="T981" s="216"/>
      <c r="AT981" s="217" t="s">
        <v>222</v>
      </c>
      <c r="AU981" s="217" t="s">
        <v>218</v>
      </c>
      <c r="AV981" s="14" t="s">
        <v>87</v>
      </c>
      <c r="AW981" s="14" t="s">
        <v>36</v>
      </c>
      <c r="AX981" s="14" t="s">
        <v>77</v>
      </c>
      <c r="AY981" s="217" t="s">
        <v>211</v>
      </c>
    </row>
    <row r="982" spans="1:65" s="15" customFormat="1">
      <c r="B982" s="218"/>
      <c r="C982" s="219"/>
      <c r="D982" s="198" t="s">
        <v>222</v>
      </c>
      <c r="E982" s="220" t="s">
        <v>19</v>
      </c>
      <c r="F982" s="221" t="s">
        <v>227</v>
      </c>
      <c r="G982" s="219"/>
      <c r="H982" s="222">
        <v>1</v>
      </c>
      <c r="I982" s="223"/>
      <c r="J982" s="219"/>
      <c r="K982" s="219"/>
      <c r="L982" s="224"/>
      <c r="M982" s="225"/>
      <c r="N982" s="226"/>
      <c r="O982" s="226"/>
      <c r="P982" s="226"/>
      <c r="Q982" s="226"/>
      <c r="R982" s="226"/>
      <c r="S982" s="226"/>
      <c r="T982" s="227"/>
      <c r="AT982" s="228" t="s">
        <v>222</v>
      </c>
      <c r="AU982" s="228" t="s">
        <v>218</v>
      </c>
      <c r="AV982" s="15" t="s">
        <v>218</v>
      </c>
      <c r="AW982" s="15" t="s">
        <v>36</v>
      </c>
      <c r="AX982" s="15" t="s">
        <v>85</v>
      </c>
      <c r="AY982" s="228" t="s">
        <v>211</v>
      </c>
    </row>
    <row r="983" spans="1:65" s="2" customFormat="1" ht="24.2" customHeight="1">
      <c r="A983" s="38"/>
      <c r="B983" s="39"/>
      <c r="C983" s="178" t="s">
        <v>777</v>
      </c>
      <c r="D983" s="178" t="s">
        <v>214</v>
      </c>
      <c r="E983" s="179" t="s">
        <v>778</v>
      </c>
      <c r="F983" s="180" t="s">
        <v>608</v>
      </c>
      <c r="G983" s="181" t="s">
        <v>96</v>
      </c>
      <c r="H983" s="182">
        <v>1.7</v>
      </c>
      <c r="I983" s="183"/>
      <c r="J983" s="184">
        <f>ROUND(I983*H983,2)</f>
        <v>0</v>
      </c>
      <c r="K983" s="180" t="s">
        <v>19</v>
      </c>
      <c r="L983" s="43"/>
      <c r="M983" s="185" t="s">
        <v>19</v>
      </c>
      <c r="N983" s="186" t="s">
        <v>48</v>
      </c>
      <c r="O983" s="68"/>
      <c r="P983" s="187">
        <f>O983*H983</f>
        <v>0</v>
      </c>
      <c r="Q983" s="187">
        <v>0</v>
      </c>
      <c r="R983" s="187">
        <f>Q983*H983</f>
        <v>0</v>
      </c>
      <c r="S983" s="187">
        <v>0</v>
      </c>
      <c r="T983" s="188">
        <f>S983*H983</f>
        <v>0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189" t="s">
        <v>218</v>
      </c>
      <c r="AT983" s="189" t="s">
        <v>214</v>
      </c>
      <c r="AU983" s="189" t="s">
        <v>218</v>
      </c>
      <c r="AY983" s="21" t="s">
        <v>211</v>
      </c>
      <c r="BE983" s="190">
        <f>IF(N983="základní",J983,0)</f>
        <v>0</v>
      </c>
      <c r="BF983" s="190">
        <f>IF(N983="snížená",J983,0)</f>
        <v>0</v>
      </c>
      <c r="BG983" s="190">
        <f>IF(N983="zákl. přenesená",J983,0)</f>
        <v>0</v>
      </c>
      <c r="BH983" s="190">
        <f>IF(N983="sníž. přenesená",J983,0)</f>
        <v>0</v>
      </c>
      <c r="BI983" s="190">
        <f>IF(N983="nulová",J983,0)</f>
        <v>0</v>
      </c>
      <c r="BJ983" s="21" t="s">
        <v>85</v>
      </c>
      <c r="BK983" s="190">
        <f>ROUND(I983*H983,2)</f>
        <v>0</v>
      </c>
      <c r="BL983" s="21" t="s">
        <v>218</v>
      </c>
      <c r="BM983" s="189" t="s">
        <v>779</v>
      </c>
    </row>
    <row r="984" spans="1:65" s="13" customFormat="1">
      <c r="B984" s="196"/>
      <c r="C984" s="197"/>
      <c r="D984" s="198" t="s">
        <v>222</v>
      </c>
      <c r="E984" s="199" t="s">
        <v>19</v>
      </c>
      <c r="F984" s="200" t="s">
        <v>223</v>
      </c>
      <c r="G984" s="197"/>
      <c r="H984" s="199" t="s">
        <v>19</v>
      </c>
      <c r="I984" s="201"/>
      <c r="J984" s="197"/>
      <c r="K984" s="197"/>
      <c r="L984" s="202"/>
      <c r="M984" s="203"/>
      <c r="N984" s="204"/>
      <c r="O984" s="204"/>
      <c r="P984" s="204"/>
      <c r="Q984" s="204"/>
      <c r="R984" s="204"/>
      <c r="S984" s="204"/>
      <c r="T984" s="205"/>
      <c r="AT984" s="206" t="s">
        <v>222</v>
      </c>
      <c r="AU984" s="206" t="s">
        <v>218</v>
      </c>
      <c r="AV984" s="13" t="s">
        <v>85</v>
      </c>
      <c r="AW984" s="13" t="s">
        <v>36</v>
      </c>
      <c r="AX984" s="13" t="s">
        <v>77</v>
      </c>
      <c r="AY984" s="206" t="s">
        <v>211</v>
      </c>
    </row>
    <row r="985" spans="1:65" s="13" customFormat="1">
      <c r="B985" s="196"/>
      <c r="C985" s="197"/>
      <c r="D985" s="198" t="s">
        <v>222</v>
      </c>
      <c r="E985" s="199" t="s">
        <v>19</v>
      </c>
      <c r="F985" s="200" t="s">
        <v>391</v>
      </c>
      <c r="G985" s="197"/>
      <c r="H985" s="199" t="s">
        <v>19</v>
      </c>
      <c r="I985" s="201"/>
      <c r="J985" s="197"/>
      <c r="K985" s="197"/>
      <c r="L985" s="202"/>
      <c r="M985" s="203"/>
      <c r="N985" s="204"/>
      <c r="O985" s="204"/>
      <c r="P985" s="204"/>
      <c r="Q985" s="204"/>
      <c r="R985" s="204"/>
      <c r="S985" s="204"/>
      <c r="T985" s="205"/>
      <c r="AT985" s="206" t="s">
        <v>222</v>
      </c>
      <c r="AU985" s="206" t="s">
        <v>218</v>
      </c>
      <c r="AV985" s="13" t="s">
        <v>85</v>
      </c>
      <c r="AW985" s="13" t="s">
        <v>36</v>
      </c>
      <c r="AX985" s="13" t="s">
        <v>77</v>
      </c>
      <c r="AY985" s="206" t="s">
        <v>211</v>
      </c>
    </row>
    <row r="986" spans="1:65" s="13" customFormat="1">
      <c r="B986" s="196"/>
      <c r="C986" s="197"/>
      <c r="D986" s="198" t="s">
        <v>222</v>
      </c>
      <c r="E986" s="199" t="s">
        <v>19</v>
      </c>
      <c r="F986" s="200" t="s">
        <v>576</v>
      </c>
      <c r="G986" s="197"/>
      <c r="H986" s="199" t="s">
        <v>19</v>
      </c>
      <c r="I986" s="201"/>
      <c r="J986" s="197"/>
      <c r="K986" s="197"/>
      <c r="L986" s="202"/>
      <c r="M986" s="203"/>
      <c r="N986" s="204"/>
      <c r="O986" s="204"/>
      <c r="P986" s="204"/>
      <c r="Q986" s="204"/>
      <c r="R986" s="204"/>
      <c r="S986" s="204"/>
      <c r="T986" s="205"/>
      <c r="AT986" s="206" t="s">
        <v>222</v>
      </c>
      <c r="AU986" s="206" t="s">
        <v>218</v>
      </c>
      <c r="AV986" s="13" t="s">
        <v>85</v>
      </c>
      <c r="AW986" s="13" t="s">
        <v>36</v>
      </c>
      <c r="AX986" s="13" t="s">
        <v>77</v>
      </c>
      <c r="AY986" s="206" t="s">
        <v>211</v>
      </c>
    </row>
    <row r="987" spans="1:65" s="13" customFormat="1">
      <c r="B987" s="196"/>
      <c r="C987" s="197"/>
      <c r="D987" s="198" t="s">
        <v>222</v>
      </c>
      <c r="E987" s="199" t="s">
        <v>19</v>
      </c>
      <c r="F987" s="200" t="s">
        <v>309</v>
      </c>
      <c r="G987" s="197"/>
      <c r="H987" s="199" t="s">
        <v>19</v>
      </c>
      <c r="I987" s="201"/>
      <c r="J987" s="197"/>
      <c r="K987" s="197"/>
      <c r="L987" s="202"/>
      <c r="M987" s="203"/>
      <c r="N987" s="204"/>
      <c r="O987" s="204"/>
      <c r="P987" s="204"/>
      <c r="Q987" s="204"/>
      <c r="R987" s="204"/>
      <c r="S987" s="204"/>
      <c r="T987" s="205"/>
      <c r="AT987" s="206" t="s">
        <v>222</v>
      </c>
      <c r="AU987" s="206" t="s">
        <v>218</v>
      </c>
      <c r="AV987" s="13" t="s">
        <v>85</v>
      </c>
      <c r="AW987" s="13" t="s">
        <v>36</v>
      </c>
      <c r="AX987" s="13" t="s">
        <v>77</v>
      </c>
      <c r="AY987" s="206" t="s">
        <v>211</v>
      </c>
    </row>
    <row r="988" spans="1:65" s="14" customFormat="1">
      <c r="B988" s="207"/>
      <c r="C988" s="208"/>
      <c r="D988" s="198" t="s">
        <v>222</v>
      </c>
      <c r="E988" s="209" t="s">
        <v>19</v>
      </c>
      <c r="F988" s="210" t="s">
        <v>765</v>
      </c>
      <c r="G988" s="208"/>
      <c r="H988" s="211">
        <v>1.7</v>
      </c>
      <c r="I988" s="212"/>
      <c r="J988" s="208"/>
      <c r="K988" s="208"/>
      <c r="L988" s="213"/>
      <c r="M988" s="214"/>
      <c r="N988" s="215"/>
      <c r="O988" s="215"/>
      <c r="P988" s="215"/>
      <c r="Q988" s="215"/>
      <c r="R988" s="215"/>
      <c r="S988" s="215"/>
      <c r="T988" s="216"/>
      <c r="AT988" s="217" t="s">
        <v>222</v>
      </c>
      <c r="AU988" s="217" t="s">
        <v>218</v>
      </c>
      <c r="AV988" s="14" t="s">
        <v>87</v>
      </c>
      <c r="AW988" s="14" t="s">
        <v>36</v>
      </c>
      <c r="AX988" s="14" t="s">
        <v>77</v>
      </c>
      <c r="AY988" s="217" t="s">
        <v>211</v>
      </c>
    </row>
    <row r="989" spans="1:65" s="15" customFormat="1">
      <c r="B989" s="218"/>
      <c r="C989" s="219"/>
      <c r="D989" s="198" t="s">
        <v>222</v>
      </c>
      <c r="E989" s="220" t="s">
        <v>19</v>
      </c>
      <c r="F989" s="221" t="s">
        <v>227</v>
      </c>
      <c r="G989" s="219"/>
      <c r="H989" s="222">
        <v>1.7</v>
      </c>
      <c r="I989" s="223"/>
      <c r="J989" s="219"/>
      <c r="K989" s="219"/>
      <c r="L989" s="224"/>
      <c r="M989" s="225"/>
      <c r="N989" s="226"/>
      <c r="O989" s="226"/>
      <c r="P989" s="226"/>
      <c r="Q989" s="226"/>
      <c r="R989" s="226"/>
      <c r="S989" s="226"/>
      <c r="T989" s="227"/>
      <c r="AT989" s="228" t="s">
        <v>222</v>
      </c>
      <c r="AU989" s="228" t="s">
        <v>218</v>
      </c>
      <c r="AV989" s="15" t="s">
        <v>218</v>
      </c>
      <c r="AW989" s="15" t="s">
        <v>36</v>
      </c>
      <c r="AX989" s="15" t="s">
        <v>85</v>
      </c>
      <c r="AY989" s="228" t="s">
        <v>211</v>
      </c>
    </row>
    <row r="990" spans="1:65" s="2" customFormat="1" ht="16.5" customHeight="1">
      <c r="A990" s="38"/>
      <c r="B990" s="39"/>
      <c r="C990" s="178" t="s">
        <v>780</v>
      </c>
      <c r="D990" s="178" t="s">
        <v>214</v>
      </c>
      <c r="E990" s="179" t="s">
        <v>781</v>
      </c>
      <c r="F990" s="180" t="s">
        <v>456</v>
      </c>
      <c r="G990" s="181" t="s">
        <v>397</v>
      </c>
      <c r="H990" s="182">
        <v>1</v>
      </c>
      <c r="I990" s="183"/>
      <c r="J990" s="184">
        <f>ROUND(I990*H990,2)</f>
        <v>0</v>
      </c>
      <c r="K990" s="180" t="s">
        <v>19</v>
      </c>
      <c r="L990" s="43"/>
      <c r="M990" s="185" t="s">
        <v>19</v>
      </c>
      <c r="N990" s="186" t="s">
        <v>48</v>
      </c>
      <c r="O990" s="68"/>
      <c r="P990" s="187">
        <f>O990*H990</f>
        <v>0</v>
      </c>
      <c r="Q990" s="187">
        <v>0</v>
      </c>
      <c r="R990" s="187">
        <f>Q990*H990</f>
        <v>0</v>
      </c>
      <c r="S990" s="187">
        <v>0</v>
      </c>
      <c r="T990" s="188">
        <f>S990*H990</f>
        <v>0</v>
      </c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  <c r="AE990" s="38"/>
      <c r="AR990" s="189" t="s">
        <v>218</v>
      </c>
      <c r="AT990" s="189" t="s">
        <v>214</v>
      </c>
      <c r="AU990" s="189" t="s">
        <v>218</v>
      </c>
      <c r="AY990" s="21" t="s">
        <v>211</v>
      </c>
      <c r="BE990" s="190">
        <f>IF(N990="základní",J990,0)</f>
        <v>0</v>
      </c>
      <c r="BF990" s="190">
        <f>IF(N990="snížená",J990,0)</f>
        <v>0</v>
      </c>
      <c r="BG990" s="190">
        <f>IF(N990="zákl. přenesená",J990,0)</f>
        <v>0</v>
      </c>
      <c r="BH990" s="190">
        <f>IF(N990="sníž. přenesená",J990,0)</f>
        <v>0</v>
      </c>
      <c r="BI990" s="190">
        <f>IF(N990="nulová",J990,0)</f>
        <v>0</v>
      </c>
      <c r="BJ990" s="21" t="s">
        <v>85</v>
      </c>
      <c r="BK990" s="190">
        <f>ROUND(I990*H990,2)</f>
        <v>0</v>
      </c>
      <c r="BL990" s="21" t="s">
        <v>218</v>
      </c>
      <c r="BM990" s="189" t="s">
        <v>782</v>
      </c>
    </row>
    <row r="991" spans="1:65" s="13" customFormat="1">
      <c r="B991" s="196"/>
      <c r="C991" s="197"/>
      <c r="D991" s="198" t="s">
        <v>222</v>
      </c>
      <c r="E991" s="199" t="s">
        <v>19</v>
      </c>
      <c r="F991" s="200" t="s">
        <v>223</v>
      </c>
      <c r="G991" s="197"/>
      <c r="H991" s="199" t="s">
        <v>19</v>
      </c>
      <c r="I991" s="201"/>
      <c r="J991" s="197"/>
      <c r="K991" s="197"/>
      <c r="L991" s="202"/>
      <c r="M991" s="203"/>
      <c r="N991" s="204"/>
      <c r="O991" s="204"/>
      <c r="P991" s="204"/>
      <c r="Q991" s="204"/>
      <c r="R991" s="204"/>
      <c r="S991" s="204"/>
      <c r="T991" s="205"/>
      <c r="AT991" s="206" t="s">
        <v>222</v>
      </c>
      <c r="AU991" s="206" t="s">
        <v>218</v>
      </c>
      <c r="AV991" s="13" t="s">
        <v>85</v>
      </c>
      <c r="AW991" s="13" t="s">
        <v>36</v>
      </c>
      <c r="AX991" s="13" t="s">
        <v>77</v>
      </c>
      <c r="AY991" s="206" t="s">
        <v>211</v>
      </c>
    </row>
    <row r="992" spans="1:65" s="13" customFormat="1">
      <c r="B992" s="196"/>
      <c r="C992" s="197"/>
      <c r="D992" s="198" t="s">
        <v>222</v>
      </c>
      <c r="E992" s="199" t="s">
        <v>19</v>
      </c>
      <c r="F992" s="200" t="s">
        <v>391</v>
      </c>
      <c r="G992" s="197"/>
      <c r="H992" s="199" t="s">
        <v>19</v>
      </c>
      <c r="I992" s="201"/>
      <c r="J992" s="197"/>
      <c r="K992" s="197"/>
      <c r="L992" s="202"/>
      <c r="M992" s="203"/>
      <c r="N992" s="204"/>
      <c r="O992" s="204"/>
      <c r="P992" s="204"/>
      <c r="Q992" s="204"/>
      <c r="R992" s="204"/>
      <c r="S992" s="204"/>
      <c r="T992" s="205"/>
      <c r="AT992" s="206" t="s">
        <v>222</v>
      </c>
      <c r="AU992" s="206" t="s">
        <v>218</v>
      </c>
      <c r="AV992" s="13" t="s">
        <v>85</v>
      </c>
      <c r="AW992" s="13" t="s">
        <v>36</v>
      </c>
      <c r="AX992" s="13" t="s">
        <v>77</v>
      </c>
      <c r="AY992" s="206" t="s">
        <v>211</v>
      </c>
    </row>
    <row r="993" spans="1:65" s="13" customFormat="1">
      <c r="B993" s="196"/>
      <c r="C993" s="197"/>
      <c r="D993" s="198" t="s">
        <v>222</v>
      </c>
      <c r="E993" s="199" t="s">
        <v>19</v>
      </c>
      <c r="F993" s="200" t="s">
        <v>576</v>
      </c>
      <c r="G993" s="197"/>
      <c r="H993" s="199" t="s">
        <v>19</v>
      </c>
      <c r="I993" s="201"/>
      <c r="J993" s="197"/>
      <c r="K993" s="197"/>
      <c r="L993" s="202"/>
      <c r="M993" s="203"/>
      <c r="N993" s="204"/>
      <c r="O993" s="204"/>
      <c r="P993" s="204"/>
      <c r="Q993" s="204"/>
      <c r="R993" s="204"/>
      <c r="S993" s="204"/>
      <c r="T993" s="205"/>
      <c r="AT993" s="206" t="s">
        <v>222</v>
      </c>
      <c r="AU993" s="206" t="s">
        <v>218</v>
      </c>
      <c r="AV993" s="13" t="s">
        <v>85</v>
      </c>
      <c r="AW993" s="13" t="s">
        <v>36</v>
      </c>
      <c r="AX993" s="13" t="s">
        <v>77</v>
      </c>
      <c r="AY993" s="206" t="s">
        <v>211</v>
      </c>
    </row>
    <row r="994" spans="1:65" s="13" customFormat="1">
      <c r="B994" s="196"/>
      <c r="C994" s="197"/>
      <c r="D994" s="198" t="s">
        <v>222</v>
      </c>
      <c r="E994" s="199" t="s">
        <v>19</v>
      </c>
      <c r="F994" s="200" t="s">
        <v>309</v>
      </c>
      <c r="G994" s="197"/>
      <c r="H994" s="199" t="s">
        <v>19</v>
      </c>
      <c r="I994" s="201"/>
      <c r="J994" s="197"/>
      <c r="K994" s="197"/>
      <c r="L994" s="202"/>
      <c r="M994" s="203"/>
      <c r="N994" s="204"/>
      <c r="O994" s="204"/>
      <c r="P994" s="204"/>
      <c r="Q994" s="204"/>
      <c r="R994" s="204"/>
      <c r="S994" s="204"/>
      <c r="T994" s="205"/>
      <c r="AT994" s="206" t="s">
        <v>222</v>
      </c>
      <c r="AU994" s="206" t="s">
        <v>218</v>
      </c>
      <c r="AV994" s="13" t="s">
        <v>85</v>
      </c>
      <c r="AW994" s="13" t="s">
        <v>36</v>
      </c>
      <c r="AX994" s="13" t="s">
        <v>77</v>
      </c>
      <c r="AY994" s="206" t="s">
        <v>211</v>
      </c>
    </row>
    <row r="995" spans="1:65" s="14" customFormat="1">
      <c r="B995" s="207"/>
      <c r="C995" s="208"/>
      <c r="D995" s="198" t="s">
        <v>222</v>
      </c>
      <c r="E995" s="209" t="s">
        <v>19</v>
      </c>
      <c r="F995" s="210" t="s">
        <v>773</v>
      </c>
      <c r="G995" s="208"/>
      <c r="H995" s="211">
        <v>1</v>
      </c>
      <c r="I995" s="212"/>
      <c r="J995" s="208"/>
      <c r="K995" s="208"/>
      <c r="L995" s="213"/>
      <c r="M995" s="214"/>
      <c r="N995" s="215"/>
      <c r="O995" s="215"/>
      <c r="P995" s="215"/>
      <c r="Q995" s="215"/>
      <c r="R995" s="215"/>
      <c r="S995" s="215"/>
      <c r="T995" s="216"/>
      <c r="AT995" s="217" t="s">
        <v>222</v>
      </c>
      <c r="AU995" s="217" t="s">
        <v>218</v>
      </c>
      <c r="AV995" s="14" t="s">
        <v>87</v>
      </c>
      <c r="AW995" s="14" t="s">
        <v>36</v>
      </c>
      <c r="AX995" s="14" t="s">
        <v>77</v>
      </c>
      <c r="AY995" s="217" t="s">
        <v>211</v>
      </c>
    </row>
    <row r="996" spans="1:65" s="15" customFormat="1">
      <c r="B996" s="218"/>
      <c r="C996" s="219"/>
      <c r="D996" s="198" t="s">
        <v>222</v>
      </c>
      <c r="E996" s="220" t="s">
        <v>19</v>
      </c>
      <c r="F996" s="221" t="s">
        <v>227</v>
      </c>
      <c r="G996" s="219"/>
      <c r="H996" s="222">
        <v>1</v>
      </c>
      <c r="I996" s="223"/>
      <c r="J996" s="219"/>
      <c r="K996" s="219"/>
      <c r="L996" s="224"/>
      <c r="M996" s="225"/>
      <c r="N996" s="226"/>
      <c r="O996" s="226"/>
      <c r="P996" s="226"/>
      <c r="Q996" s="226"/>
      <c r="R996" s="226"/>
      <c r="S996" s="226"/>
      <c r="T996" s="227"/>
      <c r="AT996" s="228" t="s">
        <v>222</v>
      </c>
      <c r="AU996" s="228" t="s">
        <v>218</v>
      </c>
      <c r="AV996" s="15" t="s">
        <v>218</v>
      </c>
      <c r="AW996" s="15" t="s">
        <v>36</v>
      </c>
      <c r="AX996" s="15" t="s">
        <v>85</v>
      </c>
      <c r="AY996" s="228" t="s">
        <v>211</v>
      </c>
    </row>
    <row r="997" spans="1:65" s="17" customFormat="1" ht="20.85" customHeight="1">
      <c r="B997" s="241"/>
      <c r="C997" s="242"/>
      <c r="D997" s="243" t="s">
        <v>76</v>
      </c>
      <c r="E997" s="243" t="s">
        <v>783</v>
      </c>
      <c r="F997" s="243" t="s">
        <v>784</v>
      </c>
      <c r="G997" s="242"/>
      <c r="H997" s="242"/>
      <c r="I997" s="244"/>
      <c r="J997" s="245">
        <f>BK997</f>
        <v>0</v>
      </c>
      <c r="K997" s="242"/>
      <c r="L997" s="246"/>
      <c r="M997" s="247"/>
      <c r="N997" s="248"/>
      <c r="O997" s="248"/>
      <c r="P997" s="249">
        <f>SUM(P998:P1053)</f>
        <v>0</v>
      </c>
      <c r="Q997" s="248"/>
      <c r="R997" s="249">
        <f>SUM(R998:R1053)</f>
        <v>0</v>
      </c>
      <c r="S997" s="248"/>
      <c r="T997" s="250">
        <f>SUM(T998:T1053)</f>
        <v>0</v>
      </c>
      <c r="AR997" s="251" t="s">
        <v>85</v>
      </c>
      <c r="AT997" s="252" t="s">
        <v>76</v>
      </c>
      <c r="AU997" s="252" t="s">
        <v>233</v>
      </c>
      <c r="AY997" s="251" t="s">
        <v>211</v>
      </c>
      <c r="BK997" s="253">
        <f>SUM(BK998:BK1053)</f>
        <v>0</v>
      </c>
    </row>
    <row r="998" spans="1:65" s="2" customFormat="1" ht="16.5" customHeight="1">
      <c r="A998" s="38"/>
      <c r="B998" s="39"/>
      <c r="C998" s="178" t="s">
        <v>785</v>
      </c>
      <c r="D998" s="178" t="s">
        <v>214</v>
      </c>
      <c r="E998" s="179" t="s">
        <v>783</v>
      </c>
      <c r="F998" s="180" t="s">
        <v>574</v>
      </c>
      <c r="G998" s="181" t="s">
        <v>96</v>
      </c>
      <c r="H998" s="182">
        <v>6.4</v>
      </c>
      <c r="I998" s="183"/>
      <c r="J998" s="184">
        <f>ROUND(I998*H998,2)</f>
        <v>0</v>
      </c>
      <c r="K998" s="180" t="s">
        <v>19</v>
      </c>
      <c r="L998" s="43"/>
      <c r="M998" s="185" t="s">
        <v>19</v>
      </c>
      <c r="N998" s="186" t="s">
        <v>48</v>
      </c>
      <c r="O998" s="68"/>
      <c r="P998" s="187">
        <f>O998*H998</f>
        <v>0</v>
      </c>
      <c r="Q998" s="187">
        <v>0</v>
      </c>
      <c r="R998" s="187">
        <f>Q998*H998</f>
        <v>0</v>
      </c>
      <c r="S998" s="187">
        <v>0</v>
      </c>
      <c r="T998" s="188">
        <f>S998*H998</f>
        <v>0</v>
      </c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  <c r="AE998" s="38"/>
      <c r="AR998" s="189" t="s">
        <v>218</v>
      </c>
      <c r="AT998" s="189" t="s">
        <v>214</v>
      </c>
      <c r="AU998" s="189" t="s">
        <v>218</v>
      </c>
      <c r="AY998" s="21" t="s">
        <v>211</v>
      </c>
      <c r="BE998" s="190">
        <f>IF(N998="základní",J998,0)</f>
        <v>0</v>
      </c>
      <c r="BF998" s="190">
        <f>IF(N998="snížená",J998,0)</f>
        <v>0</v>
      </c>
      <c r="BG998" s="190">
        <f>IF(N998="zákl. přenesená",J998,0)</f>
        <v>0</v>
      </c>
      <c r="BH998" s="190">
        <f>IF(N998="sníž. přenesená",J998,0)</f>
        <v>0</v>
      </c>
      <c r="BI998" s="190">
        <f>IF(N998="nulová",J998,0)</f>
        <v>0</v>
      </c>
      <c r="BJ998" s="21" t="s">
        <v>85</v>
      </c>
      <c r="BK998" s="190">
        <f>ROUND(I998*H998,2)</f>
        <v>0</v>
      </c>
      <c r="BL998" s="21" t="s">
        <v>218</v>
      </c>
      <c r="BM998" s="189" t="s">
        <v>786</v>
      </c>
    </row>
    <row r="999" spans="1:65" s="13" customFormat="1">
      <c r="B999" s="196"/>
      <c r="C999" s="197"/>
      <c r="D999" s="198" t="s">
        <v>222</v>
      </c>
      <c r="E999" s="199" t="s">
        <v>19</v>
      </c>
      <c r="F999" s="200" t="s">
        <v>223</v>
      </c>
      <c r="G999" s="197"/>
      <c r="H999" s="199" t="s">
        <v>19</v>
      </c>
      <c r="I999" s="201"/>
      <c r="J999" s="197"/>
      <c r="K999" s="197"/>
      <c r="L999" s="202"/>
      <c r="M999" s="203"/>
      <c r="N999" s="204"/>
      <c r="O999" s="204"/>
      <c r="P999" s="204"/>
      <c r="Q999" s="204"/>
      <c r="R999" s="204"/>
      <c r="S999" s="204"/>
      <c r="T999" s="205"/>
      <c r="AT999" s="206" t="s">
        <v>222</v>
      </c>
      <c r="AU999" s="206" t="s">
        <v>218</v>
      </c>
      <c r="AV999" s="13" t="s">
        <v>85</v>
      </c>
      <c r="AW999" s="13" t="s">
        <v>36</v>
      </c>
      <c r="AX999" s="13" t="s">
        <v>77</v>
      </c>
      <c r="AY999" s="206" t="s">
        <v>211</v>
      </c>
    </row>
    <row r="1000" spans="1:65" s="13" customFormat="1">
      <c r="B1000" s="196"/>
      <c r="C1000" s="197"/>
      <c r="D1000" s="198" t="s">
        <v>222</v>
      </c>
      <c r="E1000" s="199" t="s">
        <v>19</v>
      </c>
      <c r="F1000" s="200" t="s">
        <v>391</v>
      </c>
      <c r="G1000" s="197"/>
      <c r="H1000" s="199" t="s">
        <v>19</v>
      </c>
      <c r="I1000" s="201"/>
      <c r="J1000" s="197"/>
      <c r="K1000" s="197"/>
      <c r="L1000" s="202"/>
      <c r="M1000" s="203"/>
      <c r="N1000" s="204"/>
      <c r="O1000" s="204"/>
      <c r="P1000" s="204"/>
      <c r="Q1000" s="204"/>
      <c r="R1000" s="204"/>
      <c r="S1000" s="204"/>
      <c r="T1000" s="205"/>
      <c r="AT1000" s="206" t="s">
        <v>222</v>
      </c>
      <c r="AU1000" s="206" t="s">
        <v>218</v>
      </c>
      <c r="AV1000" s="13" t="s">
        <v>85</v>
      </c>
      <c r="AW1000" s="13" t="s">
        <v>36</v>
      </c>
      <c r="AX1000" s="13" t="s">
        <v>77</v>
      </c>
      <c r="AY1000" s="206" t="s">
        <v>211</v>
      </c>
    </row>
    <row r="1001" spans="1:65" s="13" customFormat="1">
      <c r="B1001" s="196"/>
      <c r="C1001" s="197"/>
      <c r="D1001" s="198" t="s">
        <v>222</v>
      </c>
      <c r="E1001" s="199" t="s">
        <v>19</v>
      </c>
      <c r="F1001" s="200" t="s">
        <v>576</v>
      </c>
      <c r="G1001" s="197"/>
      <c r="H1001" s="199" t="s">
        <v>19</v>
      </c>
      <c r="I1001" s="201"/>
      <c r="J1001" s="197"/>
      <c r="K1001" s="197"/>
      <c r="L1001" s="202"/>
      <c r="M1001" s="203"/>
      <c r="N1001" s="204"/>
      <c r="O1001" s="204"/>
      <c r="P1001" s="204"/>
      <c r="Q1001" s="204"/>
      <c r="R1001" s="204"/>
      <c r="S1001" s="204"/>
      <c r="T1001" s="205"/>
      <c r="AT1001" s="206" t="s">
        <v>222</v>
      </c>
      <c r="AU1001" s="206" t="s">
        <v>218</v>
      </c>
      <c r="AV1001" s="13" t="s">
        <v>85</v>
      </c>
      <c r="AW1001" s="13" t="s">
        <v>36</v>
      </c>
      <c r="AX1001" s="13" t="s">
        <v>77</v>
      </c>
      <c r="AY1001" s="206" t="s">
        <v>211</v>
      </c>
    </row>
    <row r="1002" spans="1:65" s="13" customFormat="1">
      <c r="B1002" s="196"/>
      <c r="C1002" s="197"/>
      <c r="D1002" s="198" t="s">
        <v>222</v>
      </c>
      <c r="E1002" s="199" t="s">
        <v>19</v>
      </c>
      <c r="F1002" s="200" t="s">
        <v>309</v>
      </c>
      <c r="G1002" s="197"/>
      <c r="H1002" s="199" t="s">
        <v>19</v>
      </c>
      <c r="I1002" s="201"/>
      <c r="J1002" s="197"/>
      <c r="K1002" s="197"/>
      <c r="L1002" s="202"/>
      <c r="M1002" s="203"/>
      <c r="N1002" s="204"/>
      <c r="O1002" s="204"/>
      <c r="P1002" s="204"/>
      <c r="Q1002" s="204"/>
      <c r="R1002" s="204"/>
      <c r="S1002" s="204"/>
      <c r="T1002" s="205"/>
      <c r="AT1002" s="206" t="s">
        <v>222</v>
      </c>
      <c r="AU1002" s="206" t="s">
        <v>218</v>
      </c>
      <c r="AV1002" s="13" t="s">
        <v>85</v>
      </c>
      <c r="AW1002" s="13" t="s">
        <v>36</v>
      </c>
      <c r="AX1002" s="13" t="s">
        <v>77</v>
      </c>
      <c r="AY1002" s="206" t="s">
        <v>211</v>
      </c>
    </row>
    <row r="1003" spans="1:65" s="14" customFormat="1">
      <c r="B1003" s="207"/>
      <c r="C1003" s="208"/>
      <c r="D1003" s="198" t="s">
        <v>222</v>
      </c>
      <c r="E1003" s="209" t="s">
        <v>19</v>
      </c>
      <c r="F1003" s="210" t="s">
        <v>787</v>
      </c>
      <c r="G1003" s="208"/>
      <c r="H1003" s="211">
        <v>6.4</v>
      </c>
      <c r="I1003" s="212"/>
      <c r="J1003" s="208"/>
      <c r="K1003" s="208"/>
      <c r="L1003" s="213"/>
      <c r="M1003" s="214"/>
      <c r="N1003" s="215"/>
      <c r="O1003" s="215"/>
      <c r="P1003" s="215"/>
      <c r="Q1003" s="215"/>
      <c r="R1003" s="215"/>
      <c r="S1003" s="215"/>
      <c r="T1003" s="216"/>
      <c r="AT1003" s="217" t="s">
        <v>222</v>
      </c>
      <c r="AU1003" s="217" t="s">
        <v>218</v>
      </c>
      <c r="AV1003" s="14" t="s">
        <v>87</v>
      </c>
      <c r="AW1003" s="14" t="s">
        <v>36</v>
      </c>
      <c r="AX1003" s="14" t="s">
        <v>77</v>
      </c>
      <c r="AY1003" s="217" t="s">
        <v>211</v>
      </c>
    </row>
    <row r="1004" spans="1:65" s="15" customFormat="1">
      <c r="B1004" s="218"/>
      <c r="C1004" s="219"/>
      <c r="D1004" s="198" t="s">
        <v>222</v>
      </c>
      <c r="E1004" s="220" t="s">
        <v>19</v>
      </c>
      <c r="F1004" s="221" t="s">
        <v>227</v>
      </c>
      <c r="G1004" s="219"/>
      <c r="H1004" s="222">
        <v>6.4</v>
      </c>
      <c r="I1004" s="223"/>
      <c r="J1004" s="219"/>
      <c r="K1004" s="219"/>
      <c r="L1004" s="224"/>
      <c r="M1004" s="225"/>
      <c r="N1004" s="226"/>
      <c r="O1004" s="226"/>
      <c r="P1004" s="226"/>
      <c r="Q1004" s="226"/>
      <c r="R1004" s="226"/>
      <c r="S1004" s="226"/>
      <c r="T1004" s="227"/>
      <c r="AT1004" s="228" t="s">
        <v>222</v>
      </c>
      <c r="AU1004" s="228" t="s">
        <v>218</v>
      </c>
      <c r="AV1004" s="15" t="s">
        <v>218</v>
      </c>
      <c r="AW1004" s="15" t="s">
        <v>36</v>
      </c>
      <c r="AX1004" s="15" t="s">
        <v>85</v>
      </c>
      <c r="AY1004" s="228" t="s">
        <v>211</v>
      </c>
    </row>
    <row r="1005" spans="1:65" s="2" customFormat="1" ht="37.9" customHeight="1">
      <c r="A1005" s="38"/>
      <c r="B1005" s="39"/>
      <c r="C1005" s="178" t="s">
        <v>788</v>
      </c>
      <c r="D1005" s="178" t="s">
        <v>214</v>
      </c>
      <c r="E1005" s="179" t="s">
        <v>789</v>
      </c>
      <c r="F1005" s="180" t="s">
        <v>790</v>
      </c>
      <c r="G1005" s="181" t="s">
        <v>96</v>
      </c>
      <c r="H1005" s="182">
        <v>5.15</v>
      </c>
      <c r="I1005" s="183"/>
      <c r="J1005" s="184">
        <f>ROUND(I1005*H1005,2)</f>
        <v>0</v>
      </c>
      <c r="K1005" s="180" t="s">
        <v>19</v>
      </c>
      <c r="L1005" s="43"/>
      <c r="M1005" s="185" t="s">
        <v>19</v>
      </c>
      <c r="N1005" s="186" t="s">
        <v>48</v>
      </c>
      <c r="O1005" s="68"/>
      <c r="P1005" s="187">
        <f>O1005*H1005</f>
        <v>0</v>
      </c>
      <c r="Q1005" s="187">
        <v>0</v>
      </c>
      <c r="R1005" s="187">
        <f>Q1005*H1005</f>
        <v>0</v>
      </c>
      <c r="S1005" s="187">
        <v>0</v>
      </c>
      <c r="T1005" s="188">
        <f>S1005*H1005</f>
        <v>0</v>
      </c>
      <c r="U1005" s="38"/>
      <c r="V1005" s="38"/>
      <c r="W1005" s="38"/>
      <c r="X1005" s="38"/>
      <c r="Y1005" s="38"/>
      <c r="Z1005" s="38"/>
      <c r="AA1005" s="38"/>
      <c r="AB1005" s="38"/>
      <c r="AC1005" s="38"/>
      <c r="AD1005" s="38"/>
      <c r="AE1005" s="38"/>
      <c r="AR1005" s="189" t="s">
        <v>218</v>
      </c>
      <c r="AT1005" s="189" t="s">
        <v>214</v>
      </c>
      <c r="AU1005" s="189" t="s">
        <v>218</v>
      </c>
      <c r="AY1005" s="21" t="s">
        <v>211</v>
      </c>
      <c r="BE1005" s="190">
        <f>IF(N1005="základní",J1005,0)</f>
        <v>0</v>
      </c>
      <c r="BF1005" s="190">
        <f>IF(N1005="snížená",J1005,0)</f>
        <v>0</v>
      </c>
      <c r="BG1005" s="190">
        <f>IF(N1005="zákl. přenesená",J1005,0)</f>
        <v>0</v>
      </c>
      <c r="BH1005" s="190">
        <f>IF(N1005="sníž. přenesená",J1005,0)</f>
        <v>0</v>
      </c>
      <c r="BI1005" s="190">
        <f>IF(N1005="nulová",J1005,0)</f>
        <v>0</v>
      </c>
      <c r="BJ1005" s="21" t="s">
        <v>85</v>
      </c>
      <c r="BK1005" s="190">
        <f>ROUND(I1005*H1005,2)</f>
        <v>0</v>
      </c>
      <c r="BL1005" s="21" t="s">
        <v>218</v>
      </c>
      <c r="BM1005" s="189" t="s">
        <v>791</v>
      </c>
    </row>
    <row r="1006" spans="1:65" s="13" customFormat="1">
      <c r="B1006" s="196"/>
      <c r="C1006" s="197"/>
      <c r="D1006" s="198" t="s">
        <v>222</v>
      </c>
      <c r="E1006" s="199" t="s">
        <v>19</v>
      </c>
      <c r="F1006" s="200" t="s">
        <v>223</v>
      </c>
      <c r="G1006" s="197"/>
      <c r="H1006" s="199" t="s">
        <v>19</v>
      </c>
      <c r="I1006" s="201"/>
      <c r="J1006" s="197"/>
      <c r="K1006" s="197"/>
      <c r="L1006" s="202"/>
      <c r="M1006" s="203"/>
      <c r="N1006" s="204"/>
      <c r="O1006" s="204"/>
      <c r="P1006" s="204"/>
      <c r="Q1006" s="204"/>
      <c r="R1006" s="204"/>
      <c r="S1006" s="204"/>
      <c r="T1006" s="205"/>
      <c r="AT1006" s="206" t="s">
        <v>222</v>
      </c>
      <c r="AU1006" s="206" t="s">
        <v>218</v>
      </c>
      <c r="AV1006" s="13" t="s">
        <v>85</v>
      </c>
      <c r="AW1006" s="13" t="s">
        <v>36</v>
      </c>
      <c r="AX1006" s="13" t="s">
        <v>77</v>
      </c>
      <c r="AY1006" s="206" t="s">
        <v>211</v>
      </c>
    </row>
    <row r="1007" spans="1:65" s="13" customFormat="1">
      <c r="B1007" s="196"/>
      <c r="C1007" s="197"/>
      <c r="D1007" s="198" t="s">
        <v>222</v>
      </c>
      <c r="E1007" s="199" t="s">
        <v>19</v>
      </c>
      <c r="F1007" s="200" t="s">
        <v>391</v>
      </c>
      <c r="G1007" s="197"/>
      <c r="H1007" s="199" t="s">
        <v>19</v>
      </c>
      <c r="I1007" s="201"/>
      <c r="J1007" s="197"/>
      <c r="K1007" s="197"/>
      <c r="L1007" s="202"/>
      <c r="M1007" s="203"/>
      <c r="N1007" s="204"/>
      <c r="O1007" s="204"/>
      <c r="P1007" s="204"/>
      <c r="Q1007" s="204"/>
      <c r="R1007" s="204"/>
      <c r="S1007" s="204"/>
      <c r="T1007" s="205"/>
      <c r="AT1007" s="206" t="s">
        <v>222</v>
      </c>
      <c r="AU1007" s="206" t="s">
        <v>218</v>
      </c>
      <c r="AV1007" s="13" t="s">
        <v>85</v>
      </c>
      <c r="AW1007" s="13" t="s">
        <v>36</v>
      </c>
      <c r="AX1007" s="13" t="s">
        <v>77</v>
      </c>
      <c r="AY1007" s="206" t="s">
        <v>211</v>
      </c>
    </row>
    <row r="1008" spans="1:65" s="13" customFormat="1">
      <c r="B1008" s="196"/>
      <c r="C1008" s="197"/>
      <c r="D1008" s="198" t="s">
        <v>222</v>
      </c>
      <c r="E1008" s="199" t="s">
        <v>19</v>
      </c>
      <c r="F1008" s="200" t="s">
        <v>576</v>
      </c>
      <c r="G1008" s="197"/>
      <c r="H1008" s="199" t="s">
        <v>19</v>
      </c>
      <c r="I1008" s="201"/>
      <c r="J1008" s="197"/>
      <c r="K1008" s="197"/>
      <c r="L1008" s="202"/>
      <c r="M1008" s="203"/>
      <c r="N1008" s="204"/>
      <c r="O1008" s="204"/>
      <c r="P1008" s="204"/>
      <c r="Q1008" s="204"/>
      <c r="R1008" s="204"/>
      <c r="S1008" s="204"/>
      <c r="T1008" s="205"/>
      <c r="AT1008" s="206" t="s">
        <v>222</v>
      </c>
      <c r="AU1008" s="206" t="s">
        <v>218</v>
      </c>
      <c r="AV1008" s="13" t="s">
        <v>85</v>
      </c>
      <c r="AW1008" s="13" t="s">
        <v>36</v>
      </c>
      <c r="AX1008" s="13" t="s">
        <v>77</v>
      </c>
      <c r="AY1008" s="206" t="s">
        <v>211</v>
      </c>
    </row>
    <row r="1009" spans="1:65" s="13" customFormat="1">
      <c r="B1009" s="196"/>
      <c r="C1009" s="197"/>
      <c r="D1009" s="198" t="s">
        <v>222</v>
      </c>
      <c r="E1009" s="199" t="s">
        <v>19</v>
      </c>
      <c r="F1009" s="200" t="s">
        <v>309</v>
      </c>
      <c r="G1009" s="197"/>
      <c r="H1009" s="199" t="s">
        <v>19</v>
      </c>
      <c r="I1009" s="201"/>
      <c r="J1009" s="197"/>
      <c r="K1009" s="197"/>
      <c r="L1009" s="202"/>
      <c r="M1009" s="203"/>
      <c r="N1009" s="204"/>
      <c r="O1009" s="204"/>
      <c r="P1009" s="204"/>
      <c r="Q1009" s="204"/>
      <c r="R1009" s="204"/>
      <c r="S1009" s="204"/>
      <c r="T1009" s="205"/>
      <c r="AT1009" s="206" t="s">
        <v>222</v>
      </c>
      <c r="AU1009" s="206" t="s">
        <v>218</v>
      </c>
      <c r="AV1009" s="13" t="s">
        <v>85</v>
      </c>
      <c r="AW1009" s="13" t="s">
        <v>36</v>
      </c>
      <c r="AX1009" s="13" t="s">
        <v>77</v>
      </c>
      <c r="AY1009" s="206" t="s">
        <v>211</v>
      </c>
    </row>
    <row r="1010" spans="1:65" s="14" customFormat="1">
      <c r="B1010" s="207"/>
      <c r="C1010" s="208"/>
      <c r="D1010" s="198" t="s">
        <v>222</v>
      </c>
      <c r="E1010" s="209" t="s">
        <v>19</v>
      </c>
      <c r="F1010" s="210" t="s">
        <v>792</v>
      </c>
      <c r="G1010" s="208"/>
      <c r="H1010" s="211">
        <v>5.15</v>
      </c>
      <c r="I1010" s="212"/>
      <c r="J1010" s="208"/>
      <c r="K1010" s="208"/>
      <c r="L1010" s="213"/>
      <c r="M1010" s="214"/>
      <c r="N1010" s="215"/>
      <c r="O1010" s="215"/>
      <c r="P1010" s="215"/>
      <c r="Q1010" s="215"/>
      <c r="R1010" s="215"/>
      <c r="S1010" s="215"/>
      <c r="T1010" s="216"/>
      <c r="AT1010" s="217" t="s">
        <v>222</v>
      </c>
      <c r="AU1010" s="217" t="s">
        <v>218</v>
      </c>
      <c r="AV1010" s="14" t="s">
        <v>87</v>
      </c>
      <c r="AW1010" s="14" t="s">
        <v>36</v>
      </c>
      <c r="AX1010" s="14" t="s">
        <v>77</v>
      </c>
      <c r="AY1010" s="217" t="s">
        <v>211</v>
      </c>
    </row>
    <row r="1011" spans="1:65" s="15" customFormat="1">
      <c r="B1011" s="218"/>
      <c r="C1011" s="219"/>
      <c r="D1011" s="198" t="s">
        <v>222</v>
      </c>
      <c r="E1011" s="220" t="s">
        <v>19</v>
      </c>
      <c r="F1011" s="221" t="s">
        <v>227</v>
      </c>
      <c r="G1011" s="219"/>
      <c r="H1011" s="222">
        <v>5.15</v>
      </c>
      <c r="I1011" s="223"/>
      <c r="J1011" s="219"/>
      <c r="K1011" s="219"/>
      <c r="L1011" s="224"/>
      <c r="M1011" s="225"/>
      <c r="N1011" s="226"/>
      <c r="O1011" s="226"/>
      <c r="P1011" s="226"/>
      <c r="Q1011" s="226"/>
      <c r="R1011" s="226"/>
      <c r="S1011" s="226"/>
      <c r="T1011" s="227"/>
      <c r="AT1011" s="228" t="s">
        <v>222</v>
      </c>
      <c r="AU1011" s="228" t="s">
        <v>218</v>
      </c>
      <c r="AV1011" s="15" t="s">
        <v>218</v>
      </c>
      <c r="AW1011" s="15" t="s">
        <v>36</v>
      </c>
      <c r="AX1011" s="15" t="s">
        <v>85</v>
      </c>
      <c r="AY1011" s="228" t="s">
        <v>211</v>
      </c>
    </row>
    <row r="1012" spans="1:65" s="2" customFormat="1" ht="16.5" customHeight="1">
      <c r="A1012" s="38"/>
      <c r="B1012" s="39"/>
      <c r="C1012" s="178" t="s">
        <v>793</v>
      </c>
      <c r="D1012" s="178" t="s">
        <v>214</v>
      </c>
      <c r="E1012" s="179" t="s">
        <v>794</v>
      </c>
      <c r="F1012" s="180" t="s">
        <v>585</v>
      </c>
      <c r="G1012" s="181" t="s">
        <v>397</v>
      </c>
      <c r="H1012" s="182">
        <v>4</v>
      </c>
      <c r="I1012" s="183"/>
      <c r="J1012" s="184">
        <f>ROUND(I1012*H1012,2)</f>
        <v>0</v>
      </c>
      <c r="K1012" s="180" t="s">
        <v>19</v>
      </c>
      <c r="L1012" s="43"/>
      <c r="M1012" s="185" t="s">
        <v>19</v>
      </c>
      <c r="N1012" s="186" t="s">
        <v>48</v>
      </c>
      <c r="O1012" s="68"/>
      <c r="P1012" s="187">
        <f>O1012*H1012</f>
        <v>0</v>
      </c>
      <c r="Q1012" s="187">
        <v>0</v>
      </c>
      <c r="R1012" s="187">
        <f>Q1012*H1012</f>
        <v>0</v>
      </c>
      <c r="S1012" s="187">
        <v>0</v>
      </c>
      <c r="T1012" s="188">
        <f>S1012*H1012</f>
        <v>0</v>
      </c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  <c r="AE1012" s="38"/>
      <c r="AR1012" s="189" t="s">
        <v>218</v>
      </c>
      <c r="AT1012" s="189" t="s">
        <v>214</v>
      </c>
      <c r="AU1012" s="189" t="s">
        <v>218</v>
      </c>
      <c r="AY1012" s="21" t="s">
        <v>211</v>
      </c>
      <c r="BE1012" s="190">
        <f>IF(N1012="základní",J1012,0)</f>
        <v>0</v>
      </c>
      <c r="BF1012" s="190">
        <f>IF(N1012="snížená",J1012,0)</f>
        <v>0</v>
      </c>
      <c r="BG1012" s="190">
        <f>IF(N1012="zákl. přenesená",J1012,0)</f>
        <v>0</v>
      </c>
      <c r="BH1012" s="190">
        <f>IF(N1012="sníž. přenesená",J1012,0)</f>
        <v>0</v>
      </c>
      <c r="BI1012" s="190">
        <f>IF(N1012="nulová",J1012,0)</f>
        <v>0</v>
      </c>
      <c r="BJ1012" s="21" t="s">
        <v>85</v>
      </c>
      <c r="BK1012" s="190">
        <f>ROUND(I1012*H1012,2)</f>
        <v>0</v>
      </c>
      <c r="BL1012" s="21" t="s">
        <v>218</v>
      </c>
      <c r="BM1012" s="189" t="s">
        <v>795</v>
      </c>
    </row>
    <row r="1013" spans="1:65" s="13" customFormat="1">
      <c r="B1013" s="196"/>
      <c r="C1013" s="197"/>
      <c r="D1013" s="198" t="s">
        <v>222</v>
      </c>
      <c r="E1013" s="199" t="s">
        <v>19</v>
      </c>
      <c r="F1013" s="200" t="s">
        <v>223</v>
      </c>
      <c r="G1013" s="197"/>
      <c r="H1013" s="199" t="s">
        <v>19</v>
      </c>
      <c r="I1013" s="201"/>
      <c r="J1013" s="197"/>
      <c r="K1013" s="197"/>
      <c r="L1013" s="202"/>
      <c r="M1013" s="203"/>
      <c r="N1013" s="204"/>
      <c r="O1013" s="204"/>
      <c r="P1013" s="204"/>
      <c r="Q1013" s="204"/>
      <c r="R1013" s="204"/>
      <c r="S1013" s="204"/>
      <c r="T1013" s="205"/>
      <c r="AT1013" s="206" t="s">
        <v>222</v>
      </c>
      <c r="AU1013" s="206" t="s">
        <v>218</v>
      </c>
      <c r="AV1013" s="13" t="s">
        <v>85</v>
      </c>
      <c r="AW1013" s="13" t="s">
        <v>36</v>
      </c>
      <c r="AX1013" s="13" t="s">
        <v>77</v>
      </c>
      <c r="AY1013" s="206" t="s">
        <v>211</v>
      </c>
    </row>
    <row r="1014" spans="1:65" s="13" customFormat="1">
      <c r="B1014" s="196"/>
      <c r="C1014" s="197"/>
      <c r="D1014" s="198" t="s">
        <v>222</v>
      </c>
      <c r="E1014" s="199" t="s">
        <v>19</v>
      </c>
      <c r="F1014" s="200" t="s">
        <v>391</v>
      </c>
      <c r="G1014" s="197"/>
      <c r="H1014" s="199" t="s">
        <v>19</v>
      </c>
      <c r="I1014" s="201"/>
      <c r="J1014" s="197"/>
      <c r="K1014" s="197"/>
      <c r="L1014" s="202"/>
      <c r="M1014" s="203"/>
      <c r="N1014" s="204"/>
      <c r="O1014" s="204"/>
      <c r="P1014" s="204"/>
      <c r="Q1014" s="204"/>
      <c r="R1014" s="204"/>
      <c r="S1014" s="204"/>
      <c r="T1014" s="205"/>
      <c r="AT1014" s="206" t="s">
        <v>222</v>
      </c>
      <c r="AU1014" s="206" t="s">
        <v>218</v>
      </c>
      <c r="AV1014" s="13" t="s">
        <v>85</v>
      </c>
      <c r="AW1014" s="13" t="s">
        <v>36</v>
      </c>
      <c r="AX1014" s="13" t="s">
        <v>77</v>
      </c>
      <c r="AY1014" s="206" t="s">
        <v>211</v>
      </c>
    </row>
    <row r="1015" spans="1:65" s="13" customFormat="1">
      <c r="B1015" s="196"/>
      <c r="C1015" s="197"/>
      <c r="D1015" s="198" t="s">
        <v>222</v>
      </c>
      <c r="E1015" s="199" t="s">
        <v>19</v>
      </c>
      <c r="F1015" s="200" t="s">
        <v>576</v>
      </c>
      <c r="G1015" s="197"/>
      <c r="H1015" s="199" t="s">
        <v>19</v>
      </c>
      <c r="I1015" s="201"/>
      <c r="J1015" s="197"/>
      <c r="K1015" s="197"/>
      <c r="L1015" s="202"/>
      <c r="M1015" s="203"/>
      <c r="N1015" s="204"/>
      <c r="O1015" s="204"/>
      <c r="P1015" s="204"/>
      <c r="Q1015" s="204"/>
      <c r="R1015" s="204"/>
      <c r="S1015" s="204"/>
      <c r="T1015" s="205"/>
      <c r="AT1015" s="206" t="s">
        <v>222</v>
      </c>
      <c r="AU1015" s="206" t="s">
        <v>218</v>
      </c>
      <c r="AV1015" s="13" t="s">
        <v>85</v>
      </c>
      <c r="AW1015" s="13" t="s">
        <v>36</v>
      </c>
      <c r="AX1015" s="13" t="s">
        <v>77</v>
      </c>
      <c r="AY1015" s="206" t="s">
        <v>211</v>
      </c>
    </row>
    <row r="1016" spans="1:65" s="13" customFormat="1">
      <c r="B1016" s="196"/>
      <c r="C1016" s="197"/>
      <c r="D1016" s="198" t="s">
        <v>222</v>
      </c>
      <c r="E1016" s="199" t="s">
        <v>19</v>
      </c>
      <c r="F1016" s="200" t="s">
        <v>309</v>
      </c>
      <c r="G1016" s="197"/>
      <c r="H1016" s="199" t="s">
        <v>19</v>
      </c>
      <c r="I1016" s="201"/>
      <c r="J1016" s="197"/>
      <c r="K1016" s="197"/>
      <c r="L1016" s="202"/>
      <c r="M1016" s="203"/>
      <c r="N1016" s="204"/>
      <c r="O1016" s="204"/>
      <c r="P1016" s="204"/>
      <c r="Q1016" s="204"/>
      <c r="R1016" s="204"/>
      <c r="S1016" s="204"/>
      <c r="T1016" s="205"/>
      <c r="AT1016" s="206" t="s">
        <v>222</v>
      </c>
      <c r="AU1016" s="206" t="s">
        <v>218</v>
      </c>
      <c r="AV1016" s="13" t="s">
        <v>85</v>
      </c>
      <c r="AW1016" s="13" t="s">
        <v>36</v>
      </c>
      <c r="AX1016" s="13" t="s">
        <v>77</v>
      </c>
      <c r="AY1016" s="206" t="s">
        <v>211</v>
      </c>
    </row>
    <row r="1017" spans="1:65" s="14" customFormat="1">
      <c r="B1017" s="207"/>
      <c r="C1017" s="208"/>
      <c r="D1017" s="198" t="s">
        <v>222</v>
      </c>
      <c r="E1017" s="209" t="s">
        <v>19</v>
      </c>
      <c r="F1017" s="210" t="s">
        <v>796</v>
      </c>
      <c r="G1017" s="208"/>
      <c r="H1017" s="211">
        <v>4</v>
      </c>
      <c r="I1017" s="212"/>
      <c r="J1017" s="208"/>
      <c r="K1017" s="208"/>
      <c r="L1017" s="213"/>
      <c r="M1017" s="214"/>
      <c r="N1017" s="215"/>
      <c r="O1017" s="215"/>
      <c r="P1017" s="215"/>
      <c r="Q1017" s="215"/>
      <c r="R1017" s="215"/>
      <c r="S1017" s="215"/>
      <c r="T1017" s="216"/>
      <c r="AT1017" s="217" t="s">
        <v>222</v>
      </c>
      <c r="AU1017" s="217" t="s">
        <v>218</v>
      </c>
      <c r="AV1017" s="14" t="s">
        <v>87</v>
      </c>
      <c r="AW1017" s="14" t="s">
        <v>36</v>
      </c>
      <c r="AX1017" s="14" t="s">
        <v>77</v>
      </c>
      <c r="AY1017" s="217" t="s">
        <v>211</v>
      </c>
    </row>
    <row r="1018" spans="1:65" s="15" customFormat="1">
      <c r="B1018" s="218"/>
      <c r="C1018" s="219"/>
      <c r="D1018" s="198" t="s">
        <v>222</v>
      </c>
      <c r="E1018" s="220" t="s">
        <v>19</v>
      </c>
      <c r="F1018" s="221" t="s">
        <v>227</v>
      </c>
      <c r="G1018" s="219"/>
      <c r="H1018" s="222">
        <v>4</v>
      </c>
      <c r="I1018" s="223"/>
      <c r="J1018" s="219"/>
      <c r="K1018" s="219"/>
      <c r="L1018" s="224"/>
      <c r="M1018" s="225"/>
      <c r="N1018" s="226"/>
      <c r="O1018" s="226"/>
      <c r="P1018" s="226"/>
      <c r="Q1018" s="226"/>
      <c r="R1018" s="226"/>
      <c r="S1018" s="226"/>
      <c r="T1018" s="227"/>
      <c r="AT1018" s="228" t="s">
        <v>222</v>
      </c>
      <c r="AU1018" s="228" t="s">
        <v>218</v>
      </c>
      <c r="AV1018" s="15" t="s">
        <v>218</v>
      </c>
      <c r="AW1018" s="15" t="s">
        <v>36</v>
      </c>
      <c r="AX1018" s="15" t="s">
        <v>85</v>
      </c>
      <c r="AY1018" s="228" t="s">
        <v>211</v>
      </c>
    </row>
    <row r="1019" spans="1:65" s="2" customFormat="1" ht="33" customHeight="1">
      <c r="A1019" s="38"/>
      <c r="B1019" s="39"/>
      <c r="C1019" s="178" t="s">
        <v>797</v>
      </c>
      <c r="D1019" s="178" t="s">
        <v>214</v>
      </c>
      <c r="E1019" s="179" t="s">
        <v>798</v>
      </c>
      <c r="F1019" s="180" t="s">
        <v>590</v>
      </c>
      <c r="G1019" s="181" t="s">
        <v>397</v>
      </c>
      <c r="H1019" s="182">
        <v>24</v>
      </c>
      <c r="I1019" s="183"/>
      <c r="J1019" s="184">
        <f>ROUND(I1019*H1019,2)</f>
        <v>0</v>
      </c>
      <c r="K1019" s="180" t="s">
        <v>19</v>
      </c>
      <c r="L1019" s="43"/>
      <c r="M1019" s="185" t="s">
        <v>19</v>
      </c>
      <c r="N1019" s="186" t="s">
        <v>48</v>
      </c>
      <c r="O1019" s="68"/>
      <c r="P1019" s="187">
        <f>O1019*H1019</f>
        <v>0</v>
      </c>
      <c r="Q1019" s="187">
        <v>0</v>
      </c>
      <c r="R1019" s="187">
        <f>Q1019*H1019</f>
        <v>0</v>
      </c>
      <c r="S1019" s="187">
        <v>0</v>
      </c>
      <c r="T1019" s="188">
        <f>S1019*H1019</f>
        <v>0</v>
      </c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R1019" s="189" t="s">
        <v>218</v>
      </c>
      <c r="AT1019" s="189" t="s">
        <v>214</v>
      </c>
      <c r="AU1019" s="189" t="s">
        <v>218</v>
      </c>
      <c r="AY1019" s="21" t="s">
        <v>211</v>
      </c>
      <c r="BE1019" s="190">
        <f>IF(N1019="základní",J1019,0)</f>
        <v>0</v>
      </c>
      <c r="BF1019" s="190">
        <f>IF(N1019="snížená",J1019,0)</f>
        <v>0</v>
      </c>
      <c r="BG1019" s="190">
        <f>IF(N1019="zákl. přenesená",J1019,0)</f>
        <v>0</v>
      </c>
      <c r="BH1019" s="190">
        <f>IF(N1019="sníž. přenesená",J1019,0)</f>
        <v>0</v>
      </c>
      <c r="BI1019" s="190">
        <f>IF(N1019="nulová",J1019,0)</f>
        <v>0</v>
      </c>
      <c r="BJ1019" s="21" t="s">
        <v>85</v>
      </c>
      <c r="BK1019" s="190">
        <f>ROUND(I1019*H1019,2)</f>
        <v>0</v>
      </c>
      <c r="BL1019" s="21" t="s">
        <v>218</v>
      </c>
      <c r="BM1019" s="189" t="s">
        <v>799</v>
      </c>
    </row>
    <row r="1020" spans="1:65" s="13" customFormat="1">
      <c r="B1020" s="196"/>
      <c r="C1020" s="197"/>
      <c r="D1020" s="198" t="s">
        <v>222</v>
      </c>
      <c r="E1020" s="199" t="s">
        <v>19</v>
      </c>
      <c r="F1020" s="200" t="s">
        <v>223</v>
      </c>
      <c r="G1020" s="197"/>
      <c r="H1020" s="199" t="s">
        <v>19</v>
      </c>
      <c r="I1020" s="201"/>
      <c r="J1020" s="197"/>
      <c r="K1020" s="197"/>
      <c r="L1020" s="202"/>
      <c r="M1020" s="203"/>
      <c r="N1020" s="204"/>
      <c r="O1020" s="204"/>
      <c r="P1020" s="204"/>
      <c r="Q1020" s="204"/>
      <c r="R1020" s="204"/>
      <c r="S1020" s="204"/>
      <c r="T1020" s="205"/>
      <c r="AT1020" s="206" t="s">
        <v>222</v>
      </c>
      <c r="AU1020" s="206" t="s">
        <v>218</v>
      </c>
      <c r="AV1020" s="13" t="s">
        <v>85</v>
      </c>
      <c r="AW1020" s="13" t="s">
        <v>36</v>
      </c>
      <c r="AX1020" s="13" t="s">
        <v>77</v>
      </c>
      <c r="AY1020" s="206" t="s">
        <v>211</v>
      </c>
    </row>
    <row r="1021" spans="1:65" s="13" customFormat="1">
      <c r="B1021" s="196"/>
      <c r="C1021" s="197"/>
      <c r="D1021" s="198" t="s">
        <v>222</v>
      </c>
      <c r="E1021" s="199" t="s">
        <v>19</v>
      </c>
      <c r="F1021" s="200" t="s">
        <v>391</v>
      </c>
      <c r="G1021" s="197"/>
      <c r="H1021" s="199" t="s">
        <v>19</v>
      </c>
      <c r="I1021" s="201"/>
      <c r="J1021" s="197"/>
      <c r="K1021" s="197"/>
      <c r="L1021" s="202"/>
      <c r="M1021" s="203"/>
      <c r="N1021" s="204"/>
      <c r="O1021" s="204"/>
      <c r="P1021" s="204"/>
      <c r="Q1021" s="204"/>
      <c r="R1021" s="204"/>
      <c r="S1021" s="204"/>
      <c r="T1021" s="205"/>
      <c r="AT1021" s="206" t="s">
        <v>222</v>
      </c>
      <c r="AU1021" s="206" t="s">
        <v>218</v>
      </c>
      <c r="AV1021" s="13" t="s">
        <v>85</v>
      </c>
      <c r="AW1021" s="13" t="s">
        <v>36</v>
      </c>
      <c r="AX1021" s="13" t="s">
        <v>77</v>
      </c>
      <c r="AY1021" s="206" t="s">
        <v>211</v>
      </c>
    </row>
    <row r="1022" spans="1:65" s="13" customFormat="1">
      <c r="B1022" s="196"/>
      <c r="C1022" s="197"/>
      <c r="D1022" s="198" t="s">
        <v>222</v>
      </c>
      <c r="E1022" s="199" t="s">
        <v>19</v>
      </c>
      <c r="F1022" s="200" t="s">
        <v>576</v>
      </c>
      <c r="G1022" s="197"/>
      <c r="H1022" s="199" t="s">
        <v>19</v>
      </c>
      <c r="I1022" s="201"/>
      <c r="J1022" s="197"/>
      <c r="K1022" s="197"/>
      <c r="L1022" s="202"/>
      <c r="M1022" s="203"/>
      <c r="N1022" s="204"/>
      <c r="O1022" s="204"/>
      <c r="P1022" s="204"/>
      <c r="Q1022" s="204"/>
      <c r="R1022" s="204"/>
      <c r="S1022" s="204"/>
      <c r="T1022" s="205"/>
      <c r="AT1022" s="206" t="s">
        <v>222</v>
      </c>
      <c r="AU1022" s="206" t="s">
        <v>218</v>
      </c>
      <c r="AV1022" s="13" t="s">
        <v>85</v>
      </c>
      <c r="AW1022" s="13" t="s">
        <v>36</v>
      </c>
      <c r="AX1022" s="13" t="s">
        <v>77</v>
      </c>
      <c r="AY1022" s="206" t="s">
        <v>211</v>
      </c>
    </row>
    <row r="1023" spans="1:65" s="13" customFormat="1">
      <c r="B1023" s="196"/>
      <c r="C1023" s="197"/>
      <c r="D1023" s="198" t="s">
        <v>222</v>
      </c>
      <c r="E1023" s="199" t="s">
        <v>19</v>
      </c>
      <c r="F1023" s="200" t="s">
        <v>309</v>
      </c>
      <c r="G1023" s="197"/>
      <c r="H1023" s="199" t="s">
        <v>19</v>
      </c>
      <c r="I1023" s="201"/>
      <c r="J1023" s="197"/>
      <c r="K1023" s="197"/>
      <c r="L1023" s="202"/>
      <c r="M1023" s="203"/>
      <c r="N1023" s="204"/>
      <c r="O1023" s="204"/>
      <c r="P1023" s="204"/>
      <c r="Q1023" s="204"/>
      <c r="R1023" s="204"/>
      <c r="S1023" s="204"/>
      <c r="T1023" s="205"/>
      <c r="AT1023" s="206" t="s">
        <v>222</v>
      </c>
      <c r="AU1023" s="206" t="s">
        <v>218</v>
      </c>
      <c r="AV1023" s="13" t="s">
        <v>85</v>
      </c>
      <c r="AW1023" s="13" t="s">
        <v>36</v>
      </c>
      <c r="AX1023" s="13" t="s">
        <v>77</v>
      </c>
      <c r="AY1023" s="206" t="s">
        <v>211</v>
      </c>
    </row>
    <row r="1024" spans="1:65" s="14" customFormat="1">
      <c r="B1024" s="207"/>
      <c r="C1024" s="208"/>
      <c r="D1024" s="198" t="s">
        <v>222</v>
      </c>
      <c r="E1024" s="209" t="s">
        <v>19</v>
      </c>
      <c r="F1024" s="210" t="s">
        <v>800</v>
      </c>
      <c r="G1024" s="208"/>
      <c r="H1024" s="211">
        <v>24</v>
      </c>
      <c r="I1024" s="212"/>
      <c r="J1024" s="208"/>
      <c r="K1024" s="208"/>
      <c r="L1024" s="213"/>
      <c r="M1024" s="214"/>
      <c r="N1024" s="215"/>
      <c r="O1024" s="215"/>
      <c r="P1024" s="215"/>
      <c r="Q1024" s="215"/>
      <c r="R1024" s="215"/>
      <c r="S1024" s="215"/>
      <c r="T1024" s="216"/>
      <c r="AT1024" s="217" t="s">
        <v>222</v>
      </c>
      <c r="AU1024" s="217" t="s">
        <v>218</v>
      </c>
      <c r="AV1024" s="14" t="s">
        <v>87</v>
      </c>
      <c r="AW1024" s="14" t="s">
        <v>36</v>
      </c>
      <c r="AX1024" s="14" t="s">
        <v>77</v>
      </c>
      <c r="AY1024" s="217" t="s">
        <v>211</v>
      </c>
    </row>
    <row r="1025" spans="1:65" s="15" customFormat="1">
      <c r="B1025" s="218"/>
      <c r="C1025" s="219"/>
      <c r="D1025" s="198" t="s">
        <v>222</v>
      </c>
      <c r="E1025" s="220" t="s">
        <v>19</v>
      </c>
      <c r="F1025" s="221" t="s">
        <v>227</v>
      </c>
      <c r="G1025" s="219"/>
      <c r="H1025" s="222">
        <v>24</v>
      </c>
      <c r="I1025" s="223"/>
      <c r="J1025" s="219"/>
      <c r="K1025" s="219"/>
      <c r="L1025" s="224"/>
      <c r="M1025" s="225"/>
      <c r="N1025" s="226"/>
      <c r="O1025" s="226"/>
      <c r="P1025" s="226"/>
      <c r="Q1025" s="226"/>
      <c r="R1025" s="226"/>
      <c r="S1025" s="226"/>
      <c r="T1025" s="227"/>
      <c r="AT1025" s="228" t="s">
        <v>222</v>
      </c>
      <c r="AU1025" s="228" t="s">
        <v>218</v>
      </c>
      <c r="AV1025" s="15" t="s">
        <v>218</v>
      </c>
      <c r="AW1025" s="15" t="s">
        <v>36</v>
      </c>
      <c r="AX1025" s="15" t="s">
        <v>85</v>
      </c>
      <c r="AY1025" s="228" t="s">
        <v>211</v>
      </c>
    </row>
    <row r="1026" spans="1:65" s="2" customFormat="1" ht="24.2" customHeight="1">
      <c r="A1026" s="38"/>
      <c r="B1026" s="39"/>
      <c r="C1026" s="178" t="s">
        <v>801</v>
      </c>
      <c r="D1026" s="178" t="s">
        <v>214</v>
      </c>
      <c r="E1026" s="179" t="s">
        <v>802</v>
      </c>
      <c r="F1026" s="180" t="s">
        <v>600</v>
      </c>
      <c r="G1026" s="181" t="s">
        <v>397</v>
      </c>
      <c r="H1026" s="182">
        <v>1</v>
      </c>
      <c r="I1026" s="183"/>
      <c r="J1026" s="184">
        <f>ROUND(I1026*H1026,2)</f>
        <v>0</v>
      </c>
      <c r="K1026" s="180" t="s">
        <v>19</v>
      </c>
      <c r="L1026" s="43"/>
      <c r="M1026" s="185" t="s">
        <v>19</v>
      </c>
      <c r="N1026" s="186" t="s">
        <v>48</v>
      </c>
      <c r="O1026" s="68"/>
      <c r="P1026" s="187">
        <f>O1026*H1026</f>
        <v>0</v>
      </c>
      <c r="Q1026" s="187">
        <v>0</v>
      </c>
      <c r="R1026" s="187">
        <f>Q1026*H1026</f>
        <v>0</v>
      </c>
      <c r="S1026" s="187">
        <v>0</v>
      </c>
      <c r="T1026" s="188">
        <f>S1026*H1026</f>
        <v>0</v>
      </c>
      <c r="U1026" s="38"/>
      <c r="V1026" s="38"/>
      <c r="W1026" s="38"/>
      <c r="X1026" s="38"/>
      <c r="Y1026" s="38"/>
      <c r="Z1026" s="38"/>
      <c r="AA1026" s="38"/>
      <c r="AB1026" s="38"/>
      <c r="AC1026" s="38"/>
      <c r="AD1026" s="38"/>
      <c r="AE1026" s="38"/>
      <c r="AR1026" s="189" t="s">
        <v>218</v>
      </c>
      <c r="AT1026" s="189" t="s">
        <v>214</v>
      </c>
      <c r="AU1026" s="189" t="s">
        <v>218</v>
      </c>
      <c r="AY1026" s="21" t="s">
        <v>211</v>
      </c>
      <c r="BE1026" s="190">
        <f>IF(N1026="základní",J1026,0)</f>
        <v>0</v>
      </c>
      <c r="BF1026" s="190">
        <f>IF(N1026="snížená",J1026,0)</f>
        <v>0</v>
      </c>
      <c r="BG1026" s="190">
        <f>IF(N1026="zákl. přenesená",J1026,0)</f>
        <v>0</v>
      </c>
      <c r="BH1026" s="190">
        <f>IF(N1026="sníž. přenesená",J1026,0)</f>
        <v>0</v>
      </c>
      <c r="BI1026" s="190">
        <f>IF(N1026="nulová",J1026,0)</f>
        <v>0</v>
      </c>
      <c r="BJ1026" s="21" t="s">
        <v>85</v>
      </c>
      <c r="BK1026" s="190">
        <f>ROUND(I1026*H1026,2)</f>
        <v>0</v>
      </c>
      <c r="BL1026" s="21" t="s">
        <v>218</v>
      </c>
      <c r="BM1026" s="189" t="s">
        <v>803</v>
      </c>
    </row>
    <row r="1027" spans="1:65" s="13" customFormat="1">
      <c r="B1027" s="196"/>
      <c r="C1027" s="197"/>
      <c r="D1027" s="198" t="s">
        <v>222</v>
      </c>
      <c r="E1027" s="199" t="s">
        <v>19</v>
      </c>
      <c r="F1027" s="200" t="s">
        <v>223</v>
      </c>
      <c r="G1027" s="197"/>
      <c r="H1027" s="199" t="s">
        <v>19</v>
      </c>
      <c r="I1027" s="201"/>
      <c r="J1027" s="197"/>
      <c r="K1027" s="197"/>
      <c r="L1027" s="202"/>
      <c r="M1027" s="203"/>
      <c r="N1027" s="204"/>
      <c r="O1027" s="204"/>
      <c r="P1027" s="204"/>
      <c r="Q1027" s="204"/>
      <c r="R1027" s="204"/>
      <c r="S1027" s="204"/>
      <c r="T1027" s="205"/>
      <c r="AT1027" s="206" t="s">
        <v>222</v>
      </c>
      <c r="AU1027" s="206" t="s">
        <v>218</v>
      </c>
      <c r="AV1027" s="13" t="s">
        <v>85</v>
      </c>
      <c r="AW1027" s="13" t="s">
        <v>36</v>
      </c>
      <c r="AX1027" s="13" t="s">
        <v>77</v>
      </c>
      <c r="AY1027" s="206" t="s">
        <v>211</v>
      </c>
    </row>
    <row r="1028" spans="1:65" s="13" customFormat="1">
      <c r="B1028" s="196"/>
      <c r="C1028" s="197"/>
      <c r="D1028" s="198" t="s">
        <v>222</v>
      </c>
      <c r="E1028" s="199" t="s">
        <v>19</v>
      </c>
      <c r="F1028" s="200" t="s">
        <v>391</v>
      </c>
      <c r="G1028" s="197"/>
      <c r="H1028" s="199" t="s">
        <v>19</v>
      </c>
      <c r="I1028" s="201"/>
      <c r="J1028" s="197"/>
      <c r="K1028" s="197"/>
      <c r="L1028" s="202"/>
      <c r="M1028" s="203"/>
      <c r="N1028" s="204"/>
      <c r="O1028" s="204"/>
      <c r="P1028" s="204"/>
      <c r="Q1028" s="204"/>
      <c r="R1028" s="204"/>
      <c r="S1028" s="204"/>
      <c r="T1028" s="205"/>
      <c r="AT1028" s="206" t="s">
        <v>222</v>
      </c>
      <c r="AU1028" s="206" t="s">
        <v>218</v>
      </c>
      <c r="AV1028" s="13" t="s">
        <v>85</v>
      </c>
      <c r="AW1028" s="13" t="s">
        <v>36</v>
      </c>
      <c r="AX1028" s="13" t="s">
        <v>77</v>
      </c>
      <c r="AY1028" s="206" t="s">
        <v>211</v>
      </c>
    </row>
    <row r="1029" spans="1:65" s="13" customFormat="1">
      <c r="B1029" s="196"/>
      <c r="C1029" s="197"/>
      <c r="D1029" s="198" t="s">
        <v>222</v>
      </c>
      <c r="E1029" s="199" t="s">
        <v>19</v>
      </c>
      <c r="F1029" s="200" t="s">
        <v>576</v>
      </c>
      <c r="G1029" s="197"/>
      <c r="H1029" s="199" t="s">
        <v>19</v>
      </c>
      <c r="I1029" s="201"/>
      <c r="J1029" s="197"/>
      <c r="K1029" s="197"/>
      <c r="L1029" s="202"/>
      <c r="M1029" s="203"/>
      <c r="N1029" s="204"/>
      <c r="O1029" s="204"/>
      <c r="P1029" s="204"/>
      <c r="Q1029" s="204"/>
      <c r="R1029" s="204"/>
      <c r="S1029" s="204"/>
      <c r="T1029" s="205"/>
      <c r="AT1029" s="206" t="s">
        <v>222</v>
      </c>
      <c r="AU1029" s="206" t="s">
        <v>218</v>
      </c>
      <c r="AV1029" s="13" t="s">
        <v>85</v>
      </c>
      <c r="AW1029" s="13" t="s">
        <v>36</v>
      </c>
      <c r="AX1029" s="13" t="s">
        <v>77</v>
      </c>
      <c r="AY1029" s="206" t="s">
        <v>211</v>
      </c>
    </row>
    <row r="1030" spans="1:65" s="13" customFormat="1">
      <c r="B1030" s="196"/>
      <c r="C1030" s="197"/>
      <c r="D1030" s="198" t="s">
        <v>222</v>
      </c>
      <c r="E1030" s="199" t="s">
        <v>19</v>
      </c>
      <c r="F1030" s="200" t="s">
        <v>309</v>
      </c>
      <c r="G1030" s="197"/>
      <c r="H1030" s="199" t="s">
        <v>19</v>
      </c>
      <c r="I1030" s="201"/>
      <c r="J1030" s="197"/>
      <c r="K1030" s="197"/>
      <c r="L1030" s="202"/>
      <c r="M1030" s="203"/>
      <c r="N1030" s="204"/>
      <c r="O1030" s="204"/>
      <c r="P1030" s="204"/>
      <c r="Q1030" s="204"/>
      <c r="R1030" s="204"/>
      <c r="S1030" s="204"/>
      <c r="T1030" s="205"/>
      <c r="AT1030" s="206" t="s">
        <v>222</v>
      </c>
      <c r="AU1030" s="206" t="s">
        <v>218</v>
      </c>
      <c r="AV1030" s="13" t="s">
        <v>85</v>
      </c>
      <c r="AW1030" s="13" t="s">
        <v>36</v>
      </c>
      <c r="AX1030" s="13" t="s">
        <v>77</v>
      </c>
      <c r="AY1030" s="206" t="s">
        <v>211</v>
      </c>
    </row>
    <row r="1031" spans="1:65" s="14" customFormat="1">
      <c r="B1031" s="207"/>
      <c r="C1031" s="208"/>
      <c r="D1031" s="198" t="s">
        <v>222</v>
      </c>
      <c r="E1031" s="209" t="s">
        <v>19</v>
      </c>
      <c r="F1031" s="210" t="s">
        <v>804</v>
      </c>
      <c r="G1031" s="208"/>
      <c r="H1031" s="211">
        <v>1</v>
      </c>
      <c r="I1031" s="212"/>
      <c r="J1031" s="208"/>
      <c r="K1031" s="208"/>
      <c r="L1031" s="213"/>
      <c r="M1031" s="214"/>
      <c r="N1031" s="215"/>
      <c r="O1031" s="215"/>
      <c r="P1031" s="215"/>
      <c r="Q1031" s="215"/>
      <c r="R1031" s="215"/>
      <c r="S1031" s="215"/>
      <c r="T1031" s="216"/>
      <c r="AT1031" s="217" t="s">
        <v>222</v>
      </c>
      <c r="AU1031" s="217" t="s">
        <v>218</v>
      </c>
      <c r="AV1031" s="14" t="s">
        <v>87</v>
      </c>
      <c r="AW1031" s="14" t="s">
        <v>36</v>
      </c>
      <c r="AX1031" s="14" t="s">
        <v>77</v>
      </c>
      <c r="AY1031" s="217" t="s">
        <v>211</v>
      </c>
    </row>
    <row r="1032" spans="1:65" s="15" customFormat="1">
      <c r="B1032" s="218"/>
      <c r="C1032" s="219"/>
      <c r="D1032" s="198" t="s">
        <v>222</v>
      </c>
      <c r="E1032" s="220" t="s">
        <v>19</v>
      </c>
      <c r="F1032" s="221" t="s">
        <v>227</v>
      </c>
      <c r="G1032" s="219"/>
      <c r="H1032" s="222">
        <v>1</v>
      </c>
      <c r="I1032" s="223"/>
      <c r="J1032" s="219"/>
      <c r="K1032" s="219"/>
      <c r="L1032" s="224"/>
      <c r="M1032" s="225"/>
      <c r="N1032" s="226"/>
      <c r="O1032" s="226"/>
      <c r="P1032" s="226"/>
      <c r="Q1032" s="226"/>
      <c r="R1032" s="226"/>
      <c r="S1032" s="226"/>
      <c r="T1032" s="227"/>
      <c r="AT1032" s="228" t="s">
        <v>222</v>
      </c>
      <c r="AU1032" s="228" t="s">
        <v>218</v>
      </c>
      <c r="AV1032" s="15" t="s">
        <v>218</v>
      </c>
      <c r="AW1032" s="15" t="s">
        <v>36</v>
      </c>
      <c r="AX1032" s="15" t="s">
        <v>85</v>
      </c>
      <c r="AY1032" s="228" t="s">
        <v>211</v>
      </c>
    </row>
    <row r="1033" spans="1:65" s="2" customFormat="1" ht="16.5" customHeight="1">
      <c r="A1033" s="38"/>
      <c r="B1033" s="39"/>
      <c r="C1033" s="178" t="s">
        <v>805</v>
      </c>
      <c r="D1033" s="178" t="s">
        <v>214</v>
      </c>
      <c r="E1033" s="179" t="s">
        <v>806</v>
      </c>
      <c r="F1033" s="180" t="s">
        <v>604</v>
      </c>
      <c r="G1033" s="181" t="s">
        <v>397</v>
      </c>
      <c r="H1033" s="182">
        <v>1</v>
      </c>
      <c r="I1033" s="183"/>
      <c r="J1033" s="184">
        <f>ROUND(I1033*H1033,2)</f>
        <v>0</v>
      </c>
      <c r="K1033" s="180" t="s">
        <v>19</v>
      </c>
      <c r="L1033" s="43"/>
      <c r="M1033" s="185" t="s">
        <v>19</v>
      </c>
      <c r="N1033" s="186" t="s">
        <v>48</v>
      </c>
      <c r="O1033" s="68"/>
      <c r="P1033" s="187">
        <f>O1033*H1033</f>
        <v>0</v>
      </c>
      <c r="Q1033" s="187">
        <v>0</v>
      </c>
      <c r="R1033" s="187">
        <f>Q1033*H1033</f>
        <v>0</v>
      </c>
      <c r="S1033" s="187">
        <v>0</v>
      </c>
      <c r="T1033" s="188">
        <f>S1033*H1033</f>
        <v>0</v>
      </c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R1033" s="189" t="s">
        <v>218</v>
      </c>
      <c r="AT1033" s="189" t="s">
        <v>214</v>
      </c>
      <c r="AU1033" s="189" t="s">
        <v>218</v>
      </c>
      <c r="AY1033" s="21" t="s">
        <v>211</v>
      </c>
      <c r="BE1033" s="190">
        <f>IF(N1033="základní",J1033,0)</f>
        <v>0</v>
      </c>
      <c r="BF1033" s="190">
        <f>IF(N1033="snížená",J1033,0)</f>
        <v>0</v>
      </c>
      <c r="BG1033" s="190">
        <f>IF(N1033="zákl. přenesená",J1033,0)</f>
        <v>0</v>
      </c>
      <c r="BH1033" s="190">
        <f>IF(N1033="sníž. přenesená",J1033,0)</f>
        <v>0</v>
      </c>
      <c r="BI1033" s="190">
        <f>IF(N1033="nulová",J1033,0)</f>
        <v>0</v>
      </c>
      <c r="BJ1033" s="21" t="s">
        <v>85</v>
      </c>
      <c r="BK1033" s="190">
        <f>ROUND(I1033*H1033,2)</f>
        <v>0</v>
      </c>
      <c r="BL1033" s="21" t="s">
        <v>218</v>
      </c>
      <c r="BM1033" s="189" t="s">
        <v>807</v>
      </c>
    </row>
    <row r="1034" spans="1:65" s="13" customFormat="1">
      <c r="B1034" s="196"/>
      <c r="C1034" s="197"/>
      <c r="D1034" s="198" t="s">
        <v>222</v>
      </c>
      <c r="E1034" s="199" t="s">
        <v>19</v>
      </c>
      <c r="F1034" s="200" t="s">
        <v>223</v>
      </c>
      <c r="G1034" s="197"/>
      <c r="H1034" s="199" t="s">
        <v>19</v>
      </c>
      <c r="I1034" s="201"/>
      <c r="J1034" s="197"/>
      <c r="K1034" s="197"/>
      <c r="L1034" s="202"/>
      <c r="M1034" s="203"/>
      <c r="N1034" s="204"/>
      <c r="O1034" s="204"/>
      <c r="P1034" s="204"/>
      <c r="Q1034" s="204"/>
      <c r="R1034" s="204"/>
      <c r="S1034" s="204"/>
      <c r="T1034" s="205"/>
      <c r="AT1034" s="206" t="s">
        <v>222</v>
      </c>
      <c r="AU1034" s="206" t="s">
        <v>218</v>
      </c>
      <c r="AV1034" s="13" t="s">
        <v>85</v>
      </c>
      <c r="AW1034" s="13" t="s">
        <v>36</v>
      </c>
      <c r="AX1034" s="13" t="s">
        <v>77</v>
      </c>
      <c r="AY1034" s="206" t="s">
        <v>211</v>
      </c>
    </row>
    <row r="1035" spans="1:65" s="13" customFormat="1">
      <c r="B1035" s="196"/>
      <c r="C1035" s="197"/>
      <c r="D1035" s="198" t="s">
        <v>222</v>
      </c>
      <c r="E1035" s="199" t="s">
        <v>19</v>
      </c>
      <c r="F1035" s="200" t="s">
        <v>391</v>
      </c>
      <c r="G1035" s="197"/>
      <c r="H1035" s="199" t="s">
        <v>19</v>
      </c>
      <c r="I1035" s="201"/>
      <c r="J1035" s="197"/>
      <c r="K1035" s="197"/>
      <c r="L1035" s="202"/>
      <c r="M1035" s="203"/>
      <c r="N1035" s="204"/>
      <c r="O1035" s="204"/>
      <c r="P1035" s="204"/>
      <c r="Q1035" s="204"/>
      <c r="R1035" s="204"/>
      <c r="S1035" s="204"/>
      <c r="T1035" s="205"/>
      <c r="AT1035" s="206" t="s">
        <v>222</v>
      </c>
      <c r="AU1035" s="206" t="s">
        <v>218</v>
      </c>
      <c r="AV1035" s="13" t="s">
        <v>85</v>
      </c>
      <c r="AW1035" s="13" t="s">
        <v>36</v>
      </c>
      <c r="AX1035" s="13" t="s">
        <v>77</v>
      </c>
      <c r="AY1035" s="206" t="s">
        <v>211</v>
      </c>
    </row>
    <row r="1036" spans="1:65" s="13" customFormat="1">
      <c r="B1036" s="196"/>
      <c r="C1036" s="197"/>
      <c r="D1036" s="198" t="s">
        <v>222</v>
      </c>
      <c r="E1036" s="199" t="s">
        <v>19</v>
      </c>
      <c r="F1036" s="200" t="s">
        <v>576</v>
      </c>
      <c r="G1036" s="197"/>
      <c r="H1036" s="199" t="s">
        <v>19</v>
      </c>
      <c r="I1036" s="201"/>
      <c r="J1036" s="197"/>
      <c r="K1036" s="197"/>
      <c r="L1036" s="202"/>
      <c r="M1036" s="203"/>
      <c r="N1036" s="204"/>
      <c r="O1036" s="204"/>
      <c r="P1036" s="204"/>
      <c r="Q1036" s="204"/>
      <c r="R1036" s="204"/>
      <c r="S1036" s="204"/>
      <c r="T1036" s="205"/>
      <c r="AT1036" s="206" t="s">
        <v>222</v>
      </c>
      <c r="AU1036" s="206" t="s">
        <v>218</v>
      </c>
      <c r="AV1036" s="13" t="s">
        <v>85</v>
      </c>
      <c r="AW1036" s="13" t="s">
        <v>36</v>
      </c>
      <c r="AX1036" s="13" t="s">
        <v>77</v>
      </c>
      <c r="AY1036" s="206" t="s">
        <v>211</v>
      </c>
    </row>
    <row r="1037" spans="1:65" s="13" customFormat="1">
      <c r="B1037" s="196"/>
      <c r="C1037" s="197"/>
      <c r="D1037" s="198" t="s">
        <v>222</v>
      </c>
      <c r="E1037" s="199" t="s">
        <v>19</v>
      </c>
      <c r="F1037" s="200" t="s">
        <v>309</v>
      </c>
      <c r="G1037" s="197"/>
      <c r="H1037" s="199" t="s">
        <v>19</v>
      </c>
      <c r="I1037" s="201"/>
      <c r="J1037" s="197"/>
      <c r="K1037" s="197"/>
      <c r="L1037" s="202"/>
      <c r="M1037" s="203"/>
      <c r="N1037" s="204"/>
      <c r="O1037" s="204"/>
      <c r="P1037" s="204"/>
      <c r="Q1037" s="204"/>
      <c r="R1037" s="204"/>
      <c r="S1037" s="204"/>
      <c r="T1037" s="205"/>
      <c r="AT1037" s="206" t="s">
        <v>222</v>
      </c>
      <c r="AU1037" s="206" t="s">
        <v>218</v>
      </c>
      <c r="AV1037" s="13" t="s">
        <v>85</v>
      </c>
      <c r="AW1037" s="13" t="s">
        <v>36</v>
      </c>
      <c r="AX1037" s="13" t="s">
        <v>77</v>
      </c>
      <c r="AY1037" s="206" t="s">
        <v>211</v>
      </c>
    </row>
    <row r="1038" spans="1:65" s="14" customFormat="1">
      <c r="B1038" s="207"/>
      <c r="C1038" s="208"/>
      <c r="D1038" s="198" t="s">
        <v>222</v>
      </c>
      <c r="E1038" s="209" t="s">
        <v>19</v>
      </c>
      <c r="F1038" s="210" t="s">
        <v>804</v>
      </c>
      <c r="G1038" s="208"/>
      <c r="H1038" s="211">
        <v>1</v>
      </c>
      <c r="I1038" s="212"/>
      <c r="J1038" s="208"/>
      <c r="K1038" s="208"/>
      <c r="L1038" s="213"/>
      <c r="M1038" s="214"/>
      <c r="N1038" s="215"/>
      <c r="O1038" s="215"/>
      <c r="P1038" s="215"/>
      <c r="Q1038" s="215"/>
      <c r="R1038" s="215"/>
      <c r="S1038" s="215"/>
      <c r="T1038" s="216"/>
      <c r="AT1038" s="217" t="s">
        <v>222</v>
      </c>
      <c r="AU1038" s="217" t="s">
        <v>218</v>
      </c>
      <c r="AV1038" s="14" t="s">
        <v>87</v>
      </c>
      <c r="AW1038" s="14" t="s">
        <v>36</v>
      </c>
      <c r="AX1038" s="14" t="s">
        <v>77</v>
      </c>
      <c r="AY1038" s="217" t="s">
        <v>211</v>
      </c>
    </row>
    <row r="1039" spans="1:65" s="15" customFormat="1">
      <c r="B1039" s="218"/>
      <c r="C1039" s="219"/>
      <c r="D1039" s="198" t="s">
        <v>222</v>
      </c>
      <c r="E1039" s="220" t="s">
        <v>19</v>
      </c>
      <c r="F1039" s="221" t="s">
        <v>227</v>
      </c>
      <c r="G1039" s="219"/>
      <c r="H1039" s="222">
        <v>1</v>
      </c>
      <c r="I1039" s="223"/>
      <c r="J1039" s="219"/>
      <c r="K1039" s="219"/>
      <c r="L1039" s="224"/>
      <c r="M1039" s="225"/>
      <c r="N1039" s="226"/>
      <c r="O1039" s="226"/>
      <c r="P1039" s="226"/>
      <c r="Q1039" s="226"/>
      <c r="R1039" s="226"/>
      <c r="S1039" s="226"/>
      <c r="T1039" s="227"/>
      <c r="AT1039" s="228" t="s">
        <v>222</v>
      </c>
      <c r="AU1039" s="228" t="s">
        <v>218</v>
      </c>
      <c r="AV1039" s="15" t="s">
        <v>218</v>
      </c>
      <c r="AW1039" s="15" t="s">
        <v>36</v>
      </c>
      <c r="AX1039" s="15" t="s">
        <v>85</v>
      </c>
      <c r="AY1039" s="228" t="s">
        <v>211</v>
      </c>
    </row>
    <row r="1040" spans="1:65" s="2" customFormat="1" ht="24.2" customHeight="1">
      <c r="A1040" s="38"/>
      <c r="B1040" s="39"/>
      <c r="C1040" s="178" t="s">
        <v>808</v>
      </c>
      <c r="D1040" s="178" t="s">
        <v>214</v>
      </c>
      <c r="E1040" s="179" t="s">
        <v>809</v>
      </c>
      <c r="F1040" s="180" t="s">
        <v>608</v>
      </c>
      <c r="G1040" s="181" t="s">
        <v>96</v>
      </c>
      <c r="H1040" s="182">
        <v>6.4</v>
      </c>
      <c r="I1040" s="183"/>
      <c r="J1040" s="184">
        <f>ROUND(I1040*H1040,2)</f>
        <v>0</v>
      </c>
      <c r="K1040" s="180" t="s">
        <v>19</v>
      </c>
      <c r="L1040" s="43"/>
      <c r="M1040" s="185" t="s">
        <v>19</v>
      </c>
      <c r="N1040" s="186" t="s">
        <v>48</v>
      </c>
      <c r="O1040" s="68"/>
      <c r="P1040" s="187">
        <f>O1040*H1040</f>
        <v>0</v>
      </c>
      <c r="Q1040" s="187">
        <v>0</v>
      </c>
      <c r="R1040" s="187">
        <f>Q1040*H1040</f>
        <v>0</v>
      </c>
      <c r="S1040" s="187">
        <v>0</v>
      </c>
      <c r="T1040" s="188">
        <f>S1040*H1040</f>
        <v>0</v>
      </c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  <c r="AE1040" s="38"/>
      <c r="AR1040" s="189" t="s">
        <v>218</v>
      </c>
      <c r="AT1040" s="189" t="s">
        <v>214</v>
      </c>
      <c r="AU1040" s="189" t="s">
        <v>218</v>
      </c>
      <c r="AY1040" s="21" t="s">
        <v>211</v>
      </c>
      <c r="BE1040" s="190">
        <f>IF(N1040="základní",J1040,0)</f>
        <v>0</v>
      </c>
      <c r="BF1040" s="190">
        <f>IF(N1040="snížená",J1040,0)</f>
        <v>0</v>
      </c>
      <c r="BG1040" s="190">
        <f>IF(N1040="zákl. přenesená",J1040,0)</f>
        <v>0</v>
      </c>
      <c r="BH1040" s="190">
        <f>IF(N1040="sníž. přenesená",J1040,0)</f>
        <v>0</v>
      </c>
      <c r="BI1040" s="190">
        <f>IF(N1040="nulová",J1040,0)</f>
        <v>0</v>
      </c>
      <c r="BJ1040" s="21" t="s">
        <v>85</v>
      </c>
      <c r="BK1040" s="190">
        <f>ROUND(I1040*H1040,2)</f>
        <v>0</v>
      </c>
      <c r="BL1040" s="21" t="s">
        <v>218</v>
      </c>
      <c r="BM1040" s="189" t="s">
        <v>810</v>
      </c>
    </row>
    <row r="1041" spans="1:65" s="13" customFormat="1">
      <c r="B1041" s="196"/>
      <c r="C1041" s="197"/>
      <c r="D1041" s="198" t="s">
        <v>222</v>
      </c>
      <c r="E1041" s="199" t="s">
        <v>19</v>
      </c>
      <c r="F1041" s="200" t="s">
        <v>223</v>
      </c>
      <c r="G1041" s="197"/>
      <c r="H1041" s="199" t="s">
        <v>19</v>
      </c>
      <c r="I1041" s="201"/>
      <c r="J1041" s="197"/>
      <c r="K1041" s="197"/>
      <c r="L1041" s="202"/>
      <c r="M1041" s="203"/>
      <c r="N1041" s="204"/>
      <c r="O1041" s="204"/>
      <c r="P1041" s="204"/>
      <c r="Q1041" s="204"/>
      <c r="R1041" s="204"/>
      <c r="S1041" s="204"/>
      <c r="T1041" s="205"/>
      <c r="AT1041" s="206" t="s">
        <v>222</v>
      </c>
      <c r="AU1041" s="206" t="s">
        <v>218</v>
      </c>
      <c r="AV1041" s="13" t="s">
        <v>85</v>
      </c>
      <c r="AW1041" s="13" t="s">
        <v>36</v>
      </c>
      <c r="AX1041" s="13" t="s">
        <v>77</v>
      </c>
      <c r="AY1041" s="206" t="s">
        <v>211</v>
      </c>
    </row>
    <row r="1042" spans="1:65" s="13" customFormat="1">
      <c r="B1042" s="196"/>
      <c r="C1042" s="197"/>
      <c r="D1042" s="198" t="s">
        <v>222</v>
      </c>
      <c r="E1042" s="199" t="s">
        <v>19</v>
      </c>
      <c r="F1042" s="200" t="s">
        <v>391</v>
      </c>
      <c r="G1042" s="197"/>
      <c r="H1042" s="199" t="s">
        <v>19</v>
      </c>
      <c r="I1042" s="201"/>
      <c r="J1042" s="197"/>
      <c r="K1042" s="197"/>
      <c r="L1042" s="202"/>
      <c r="M1042" s="203"/>
      <c r="N1042" s="204"/>
      <c r="O1042" s="204"/>
      <c r="P1042" s="204"/>
      <c r="Q1042" s="204"/>
      <c r="R1042" s="204"/>
      <c r="S1042" s="204"/>
      <c r="T1042" s="205"/>
      <c r="AT1042" s="206" t="s">
        <v>222</v>
      </c>
      <c r="AU1042" s="206" t="s">
        <v>218</v>
      </c>
      <c r="AV1042" s="13" t="s">
        <v>85</v>
      </c>
      <c r="AW1042" s="13" t="s">
        <v>36</v>
      </c>
      <c r="AX1042" s="13" t="s">
        <v>77</v>
      </c>
      <c r="AY1042" s="206" t="s">
        <v>211</v>
      </c>
    </row>
    <row r="1043" spans="1:65" s="13" customFormat="1">
      <c r="B1043" s="196"/>
      <c r="C1043" s="197"/>
      <c r="D1043" s="198" t="s">
        <v>222</v>
      </c>
      <c r="E1043" s="199" t="s">
        <v>19</v>
      </c>
      <c r="F1043" s="200" t="s">
        <v>576</v>
      </c>
      <c r="G1043" s="197"/>
      <c r="H1043" s="199" t="s">
        <v>19</v>
      </c>
      <c r="I1043" s="201"/>
      <c r="J1043" s="197"/>
      <c r="K1043" s="197"/>
      <c r="L1043" s="202"/>
      <c r="M1043" s="203"/>
      <c r="N1043" s="204"/>
      <c r="O1043" s="204"/>
      <c r="P1043" s="204"/>
      <c r="Q1043" s="204"/>
      <c r="R1043" s="204"/>
      <c r="S1043" s="204"/>
      <c r="T1043" s="205"/>
      <c r="AT1043" s="206" t="s">
        <v>222</v>
      </c>
      <c r="AU1043" s="206" t="s">
        <v>218</v>
      </c>
      <c r="AV1043" s="13" t="s">
        <v>85</v>
      </c>
      <c r="AW1043" s="13" t="s">
        <v>36</v>
      </c>
      <c r="AX1043" s="13" t="s">
        <v>77</v>
      </c>
      <c r="AY1043" s="206" t="s">
        <v>211</v>
      </c>
    </row>
    <row r="1044" spans="1:65" s="13" customFormat="1">
      <c r="B1044" s="196"/>
      <c r="C1044" s="197"/>
      <c r="D1044" s="198" t="s">
        <v>222</v>
      </c>
      <c r="E1044" s="199" t="s">
        <v>19</v>
      </c>
      <c r="F1044" s="200" t="s">
        <v>309</v>
      </c>
      <c r="G1044" s="197"/>
      <c r="H1044" s="199" t="s">
        <v>19</v>
      </c>
      <c r="I1044" s="201"/>
      <c r="J1044" s="197"/>
      <c r="K1044" s="197"/>
      <c r="L1044" s="202"/>
      <c r="M1044" s="203"/>
      <c r="N1044" s="204"/>
      <c r="O1044" s="204"/>
      <c r="P1044" s="204"/>
      <c r="Q1044" s="204"/>
      <c r="R1044" s="204"/>
      <c r="S1044" s="204"/>
      <c r="T1044" s="205"/>
      <c r="AT1044" s="206" t="s">
        <v>222</v>
      </c>
      <c r="AU1044" s="206" t="s">
        <v>218</v>
      </c>
      <c r="AV1044" s="13" t="s">
        <v>85</v>
      </c>
      <c r="AW1044" s="13" t="s">
        <v>36</v>
      </c>
      <c r="AX1044" s="13" t="s">
        <v>77</v>
      </c>
      <c r="AY1044" s="206" t="s">
        <v>211</v>
      </c>
    </row>
    <row r="1045" spans="1:65" s="14" customFormat="1">
      <c r="B1045" s="207"/>
      <c r="C1045" s="208"/>
      <c r="D1045" s="198" t="s">
        <v>222</v>
      </c>
      <c r="E1045" s="209" t="s">
        <v>19</v>
      </c>
      <c r="F1045" s="210" t="s">
        <v>787</v>
      </c>
      <c r="G1045" s="208"/>
      <c r="H1045" s="211">
        <v>6.4</v>
      </c>
      <c r="I1045" s="212"/>
      <c r="J1045" s="208"/>
      <c r="K1045" s="208"/>
      <c r="L1045" s="213"/>
      <c r="M1045" s="214"/>
      <c r="N1045" s="215"/>
      <c r="O1045" s="215"/>
      <c r="P1045" s="215"/>
      <c r="Q1045" s="215"/>
      <c r="R1045" s="215"/>
      <c r="S1045" s="215"/>
      <c r="T1045" s="216"/>
      <c r="AT1045" s="217" t="s">
        <v>222</v>
      </c>
      <c r="AU1045" s="217" t="s">
        <v>218</v>
      </c>
      <c r="AV1045" s="14" t="s">
        <v>87</v>
      </c>
      <c r="AW1045" s="14" t="s">
        <v>36</v>
      </c>
      <c r="AX1045" s="14" t="s">
        <v>77</v>
      </c>
      <c r="AY1045" s="217" t="s">
        <v>211</v>
      </c>
    </row>
    <row r="1046" spans="1:65" s="15" customFormat="1">
      <c r="B1046" s="218"/>
      <c r="C1046" s="219"/>
      <c r="D1046" s="198" t="s">
        <v>222</v>
      </c>
      <c r="E1046" s="220" t="s">
        <v>19</v>
      </c>
      <c r="F1046" s="221" t="s">
        <v>227</v>
      </c>
      <c r="G1046" s="219"/>
      <c r="H1046" s="222">
        <v>6.4</v>
      </c>
      <c r="I1046" s="223"/>
      <c r="J1046" s="219"/>
      <c r="K1046" s="219"/>
      <c r="L1046" s="224"/>
      <c r="M1046" s="225"/>
      <c r="N1046" s="226"/>
      <c r="O1046" s="226"/>
      <c r="P1046" s="226"/>
      <c r="Q1046" s="226"/>
      <c r="R1046" s="226"/>
      <c r="S1046" s="226"/>
      <c r="T1046" s="227"/>
      <c r="AT1046" s="228" t="s">
        <v>222</v>
      </c>
      <c r="AU1046" s="228" t="s">
        <v>218</v>
      </c>
      <c r="AV1046" s="15" t="s">
        <v>218</v>
      </c>
      <c r="AW1046" s="15" t="s">
        <v>36</v>
      </c>
      <c r="AX1046" s="15" t="s">
        <v>85</v>
      </c>
      <c r="AY1046" s="228" t="s">
        <v>211</v>
      </c>
    </row>
    <row r="1047" spans="1:65" s="2" customFormat="1" ht="16.5" customHeight="1">
      <c r="A1047" s="38"/>
      <c r="B1047" s="39"/>
      <c r="C1047" s="178" t="s">
        <v>811</v>
      </c>
      <c r="D1047" s="178" t="s">
        <v>214</v>
      </c>
      <c r="E1047" s="179" t="s">
        <v>812</v>
      </c>
      <c r="F1047" s="180" t="s">
        <v>456</v>
      </c>
      <c r="G1047" s="181" t="s">
        <v>397</v>
      </c>
      <c r="H1047" s="182">
        <v>1</v>
      </c>
      <c r="I1047" s="183"/>
      <c r="J1047" s="184">
        <f>ROUND(I1047*H1047,2)</f>
        <v>0</v>
      </c>
      <c r="K1047" s="180" t="s">
        <v>19</v>
      </c>
      <c r="L1047" s="43"/>
      <c r="M1047" s="185" t="s">
        <v>19</v>
      </c>
      <c r="N1047" s="186" t="s">
        <v>48</v>
      </c>
      <c r="O1047" s="68"/>
      <c r="P1047" s="187">
        <f>O1047*H1047</f>
        <v>0</v>
      </c>
      <c r="Q1047" s="187">
        <v>0</v>
      </c>
      <c r="R1047" s="187">
        <f>Q1047*H1047</f>
        <v>0</v>
      </c>
      <c r="S1047" s="187">
        <v>0</v>
      </c>
      <c r="T1047" s="188">
        <f>S1047*H1047</f>
        <v>0</v>
      </c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R1047" s="189" t="s">
        <v>218</v>
      </c>
      <c r="AT1047" s="189" t="s">
        <v>214</v>
      </c>
      <c r="AU1047" s="189" t="s">
        <v>218</v>
      </c>
      <c r="AY1047" s="21" t="s">
        <v>211</v>
      </c>
      <c r="BE1047" s="190">
        <f>IF(N1047="základní",J1047,0)</f>
        <v>0</v>
      </c>
      <c r="BF1047" s="190">
        <f>IF(N1047="snížená",J1047,0)</f>
        <v>0</v>
      </c>
      <c r="BG1047" s="190">
        <f>IF(N1047="zákl. přenesená",J1047,0)</f>
        <v>0</v>
      </c>
      <c r="BH1047" s="190">
        <f>IF(N1047="sníž. přenesená",J1047,0)</f>
        <v>0</v>
      </c>
      <c r="BI1047" s="190">
        <f>IF(N1047="nulová",J1047,0)</f>
        <v>0</v>
      </c>
      <c r="BJ1047" s="21" t="s">
        <v>85</v>
      </c>
      <c r="BK1047" s="190">
        <f>ROUND(I1047*H1047,2)</f>
        <v>0</v>
      </c>
      <c r="BL1047" s="21" t="s">
        <v>218</v>
      </c>
      <c r="BM1047" s="189" t="s">
        <v>813</v>
      </c>
    </row>
    <row r="1048" spans="1:65" s="13" customFormat="1">
      <c r="B1048" s="196"/>
      <c r="C1048" s="197"/>
      <c r="D1048" s="198" t="s">
        <v>222</v>
      </c>
      <c r="E1048" s="199" t="s">
        <v>19</v>
      </c>
      <c r="F1048" s="200" t="s">
        <v>223</v>
      </c>
      <c r="G1048" s="197"/>
      <c r="H1048" s="199" t="s">
        <v>19</v>
      </c>
      <c r="I1048" s="201"/>
      <c r="J1048" s="197"/>
      <c r="K1048" s="197"/>
      <c r="L1048" s="202"/>
      <c r="M1048" s="203"/>
      <c r="N1048" s="204"/>
      <c r="O1048" s="204"/>
      <c r="P1048" s="204"/>
      <c r="Q1048" s="204"/>
      <c r="R1048" s="204"/>
      <c r="S1048" s="204"/>
      <c r="T1048" s="205"/>
      <c r="AT1048" s="206" t="s">
        <v>222</v>
      </c>
      <c r="AU1048" s="206" t="s">
        <v>218</v>
      </c>
      <c r="AV1048" s="13" t="s">
        <v>85</v>
      </c>
      <c r="AW1048" s="13" t="s">
        <v>36</v>
      </c>
      <c r="AX1048" s="13" t="s">
        <v>77</v>
      </c>
      <c r="AY1048" s="206" t="s">
        <v>211</v>
      </c>
    </row>
    <row r="1049" spans="1:65" s="13" customFormat="1">
      <c r="B1049" s="196"/>
      <c r="C1049" s="197"/>
      <c r="D1049" s="198" t="s">
        <v>222</v>
      </c>
      <c r="E1049" s="199" t="s">
        <v>19</v>
      </c>
      <c r="F1049" s="200" t="s">
        <v>391</v>
      </c>
      <c r="G1049" s="197"/>
      <c r="H1049" s="199" t="s">
        <v>19</v>
      </c>
      <c r="I1049" s="201"/>
      <c r="J1049" s="197"/>
      <c r="K1049" s="197"/>
      <c r="L1049" s="202"/>
      <c r="M1049" s="203"/>
      <c r="N1049" s="204"/>
      <c r="O1049" s="204"/>
      <c r="P1049" s="204"/>
      <c r="Q1049" s="204"/>
      <c r="R1049" s="204"/>
      <c r="S1049" s="204"/>
      <c r="T1049" s="205"/>
      <c r="AT1049" s="206" t="s">
        <v>222</v>
      </c>
      <c r="AU1049" s="206" t="s">
        <v>218</v>
      </c>
      <c r="AV1049" s="13" t="s">
        <v>85</v>
      </c>
      <c r="AW1049" s="13" t="s">
        <v>36</v>
      </c>
      <c r="AX1049" s="13" t="s">
        <v>77</v>
      </c>
      <c r="AY1049" s="206" t="s">
        <v>211</v>
      </c>
    </row>
    <row r="1050" spans="1:65" s="13" customFormat="1">
      <c r="B1050" s="196"/>
      <c r="C1050" s="197"/>
      <c r="D1050" s="198" t="s">
        <v>222</v>
      </c>
      <c r="E1050" s="199" t="s">
        <v>19</v>
      </c>
      <c r="F1050" s="200" t="s">
        <v>576</v>
      </c>
      <c r="G1050" s="197"/>
      <c r="H1050" s="199" t="s">
        <v>19</v>
      </c>
      <c r="I1050" s="201"/>
      <c r="J1050" s="197"/>
      <c r="K1050" s="197"/>
      <c r="L1050" s="202"/>
      <c r="M1050" s="203"/>
      <c r="N1050" s="204"/>
      <c r="O1050" s="204"/>
      <c r="P1050" s="204"/>
      <c r="Q1050" s="204"/>
      <c r="R1050" s="204"/>
      <c r="S1050" s="204"/>
      <c r="T1050" s="205"/>
      <c r="AT1050" s="206" t="s">
        <v>222</v>
      </c>
      <c r="AU1050" s="206" t="s">
        <v>218</v>
      </c>
      <c r="AV1050" s="13" t="s">
        <v>85</v>
      </c>
      <c r="AW1050" s="13" t="s">
        <v>36</v>
      </c>
      <c r="AX1050" s="13" t="s">
        <v>77</v>
      </c>
      <c r="AY1050" s="206" t="s">
        <v>211</v>
      </c>
    </row>
    <row r="1051" spans="1:65" s="13" customFormat="1">
      <c r="B1051" s="196"/>
      <c r="C1051" s="197"/>
      <c r="D1051" s="198" t="s">
        <v>222</v>
      </c>
      <c r="E1051" s="199" t="s">
        <v>19</v>
      </c>
      <c r="F1051" s="200" t="s">
        <v>309</v>
      </c>
      <c r="G1051" s="197"/>
      <c r="H1051" s="199" t="s">
        <v>19</v>
      </c>
      <c r="I1051" s="201"/>
      <c r="J1051" s="197"/>
      <c r="K1051" s="197"/>
      <c r="L1051" s="202"/>
      <c r="M1051" s="203"/>
      <c r="N1051" s="204"/>
      <c r="O1051" s="204"/>
      <c r="P1051" s="204"/>
      <c r="Q1051" s="204"/>
      <c r="R1051" s="204"/>
      <c r="S1051" s="204"/>
      <c r="T1051" s="205"/>
      <c r="AT1051" s="206" t="s">
        <v>222</v>
      </c>
      <c r="AU1051" s="206" t="s">
        <v>218</v>
      </c>
      <c r="AV1051" s="13" t="s">
        <v>85</v>
      </c>
      <c r="AW1051" s="13" t="s">
        <v>36</v>
      </c>
      <c r="AX1051" s="13" t="s">
        <v>77</v>
      </c>
      <c r="AY1051" s="206" t="s">
        <v>211</v>
      </c>
    </row>
    <row r="1052" spans="1:65" s="14" customFormat="1">
      <c r="B1052" s="207"/>
      <c r="C1052" s="208"/>
      <c r="D1052" s="198" t="s">
        <v>222</v>
      </c>
      <c r="E1052" s="209" t="s">
        <v>19</v>
      </c>
      <c r="F1052" s="210" t="s">
        <v>804</v>
      </c>
      <c r="G1052" s="208"/>
      <c r="H1052" s="211">
        <v>1</v>
      </c>
      <c r="I1052" s="212"/>
      <c r="J1052" s="208"/>
      <c r="K1052" s="208"/>
      <c r="L1052" s="213"/>
      <c r="M1052" s="214"/>
      <c r="N1052" s="215"/>
      <c r="O1052" s="215"/>
      <c r="P1052" s="215"/>
      <c r="Q1052" s="215"/>
      <c r="R1052" s="215"/>
      <c r="S1052" s="215"/>
      <c r="T1052" s="216"/>
      <c r="AT1052" s="217" t="s">
        <v>222</v>
      </c>
      <c r="AU1052" s="217" t="s">
        <v>218</v>
      </c>
      <c r="AV1052" s="14" t="s">
        <v>87</v>
      </c>
      <c r="AW1052" s="14" t="s">
        <v>36</v>
      </c>
      <c r="AX1052" s="14" t="s">
        <v>77</v>
      </c>
      <c r="AY1052" s="217" t="s">
        <v>211</v>
      </c>
    </row>
    <row r="1053" spans="1:65" s="15" customFormat="1">
      <c r="B1053" s="218"/>
      <c r="C1053" s="219"/>
      <c r="D1053" s="198" t="s">
        <v>222</v>
      </c>
      <c r="E1053" s="220" t="s">
        <v>19</v>
      </c>
      <c r="F1053" s="221" t="s">
        <v>227</v>
      </c>
      <c r="G1053" s="219"/>
      <c r="H1053" s="222">
        <v>1</v>
      </c>
      <c r="I1053" s="223"/>
      <c r="J1053" s="219"/>
      <c r="K1053" s="219"/>
      <c r="L1053" s="224"/>
      <c r="M1053" s="225"/>
      <c r="N1053" s="226"/>
      <c r="O1053" s="226"/>
      <c r="P1053" s="226"/>
      <c r="Q1053" s="226"/>
      <c r="R1053" s="226"/>
      <c r="S1053" s="226"/>
      <c r="T1053" s="227"/>
      <c r="AT1053" s="228" t="s">
        <v>222</v>
      </c>
      <c r="AU1053" s="228" t="s">
        <v>218</v>
      </c>
      <c r="AV1053" s="15" t="s">
        <v>218</v>
      </c>
      <c r="AW1053" s="15" t="s">
        <v>36</v>
      </c>
      <c r="AX1053" s="15" t="s">
        <v>85</v>
      </c>
      <c r="AY1053" s="228" t="s">
        <v>211</v>
      </c>
    </row>
    <row r="1054" spans="1:65" s="17" customFormat="1" ht="20.85" customHeight="1">
      <c r="B1054" s="241"/>
      <c r="C1054" s="242"/>
      <c r="D1054" s="243" t="s">
        <v>76</v>
      </c>
      <c r="E1054" s="243" t="s">
        <v>814</v>
      </c>
      <c r="F1054" s="243" t="s">
        <v>815</v>
      </c>
      <c r="G1054" s="242"/>
      <c r="H1054" s="242"/>
      <c r="I1054" s="244"/>
      <c r="J1054" s="245">
        <f>BK1054</f>
        <v>0</v>
      </c>
      <c r="K1054" s="242"/>
      <c r="L1054" s="246"/>
      <c r="M1054" s="247"/>
      <c r="N1054" s="248"/>
      <c r="O1054" s="248"/>
      <c r="P1054" s="249">
        <f>SUM(P1055:P1110)</f>
        <v>0</v>
      </c>
      <c r="Q1054" s="248"/>
      <c r="R1054" s="249">
        <f>SUM(R1055:R1110)</f>
        <v>0</v>
      </c>
      <c r="S1054" s="248"/>
      <c r="T1054" s="250">
        <f>SUM(T1055:T1110)</f>
        <v>0</v>
      </c>
      <c r="AR1054" s="251" t="s">
        <v>85</v>
      </c>
      <c r="AT1054" s="252" t="s">
        <v>76</v>
      </c>
      <c r="AU1054" s="252" t="s">
        <v>233</v>
      </c>
      <c r="AY1054" s="251" t="s">
        <v>211</v>
      </c>
      <c r="BK1054" s="253">
        <f>SUM(BK1055:BK1110)</f>
        <v>0</v>
      </c>
    </row>
    <row r="1055" spans="1:65" s="2" customFormat="1" ht="16.5" customHeight="1">
      <c r="A1055" s="38"/>
      <c r="B1055" s="39"/>
      <c r="C1055" s="178" t="s">
        <v>816</v>
      </c>
      <c r="D1055" s="178" t="s">
        <v>214</v>
      </c>
      <c r="E1055" s="179" t="s">
        <v>814</v>
      </c>
      <c r="F1055" s="180" t="s">
        <v>574</v>
      </c>
      <c r="G1055" s="181" t="s">
        <v>96</v>
      </c>
      <c r="H1055" s="182">
        <v>6.4</v>
      </c>
      <c r="I1055" s="183"/>
      <c r="J1055" s="184">
        <f>ROUND(I1055*H1055,2)</f>
        <v>0</v>
      </c>
      <c r="K1055" s="180" t="s">
        <v>19</v>
      </c>
      <c r="L1055" s="43"/>
      <c r="M1055" s="185" t="s">
        <v>19</v>
      </c>
      <c r="N1055" s="186" t="s">
        <v>48</v>
      </c>
      <c r="O1055" s="68"/>
      <c r="P1055" s="187">
        <f>O1055*H1055</f>
        <v>0</v>
      </c>
      <c r="Q1055" s="187">
        <v>0</v>
      </c>
      <c r="R1055" s="187">
        <f>Q1055*H1055</f>
        <v>0</v>
      </c>
      <c r="S1055" s="187">
        <v>0</v>
      </c>
      <c r="T1055" s="188">
        <f>S1055*H1055</f>
        <v>0</v>
      </c>
      <c r="U1055" s="38"/>
      <c r="V1055" s="38"/>
      <c r="W1055" s="38"/>
      <c r="X1055" s="38"/>
      <c r="Y1055" s="38"/>
      <c r="Z1055" s="38"/>
      <c r="AA1055" s="38"/>
      <c r="AB1055" s="38"/>
      <c r="AC1055" s="38"/>
      <c r="AD1055" s="38"/>
      <c r="AE1055" s="38"/>
      <c r="AR1055" s="189" t="s">
        <v>218</v>
      </c>
      <c r="AT1055" s="189" t="s">
        <v>214</v>
      </c>
      <c r="AU1055" s="189" t="s">
        <v>218</v>
      </c>
      <c r="AY1055" s="21" t="s">
        <v>211</v>
      </c>
      <c r="BE1055" s="190">
        <f>IF(N1055="základní",J1055,0)</f>
        <v>0</v>
      </c>
      <c r="BF1055" s="190">
        <f>IF(N1055="snížená",J1055,0)</f>
        <v>0</v>
      </c>
      <c r="BG1055" s="190">
        <f>IF(N1055="zákl. přenesená",J1055,0)</f>
        <v>0</v>
      </c>
      <c r="BH1055" s="190">
        <f>IF(N1055="sníž. přenesená",J1055,0)</f>
        <v>0</v>
      </c>
      <c r="BI1055" s="190">
        <f>IF(N1055="nulová",J1055,0)</f>
        <v>0</v>
      </c>
      <c r="BJ1055" s="21" t="s">
        <v>85</v>
      </c>
      <c r="BK1055" s="190">
        <f>ROUND(I1055*H1055,2)</f>
        <v>0</v>
      </c>
      <c r="BL1055" s="21" t="s">
        <v>218</v>
      </c>
      <c r="BM1055" s="189" t="s">
        <v>817</v>
      </c>
    </row>
    <row r="1056" spans="1:65" s="13" customFormat="1">
      <c r="B1056" s="196"/>
      <c r="C1056" s="197"/>
      <c r="D1056" s="198" t="s">
        <v>222</v>
      </c>
      <c r="E1056" s="199" t="s">
        <v>19</v>
      </c>
      <c r="F1056" s="200" t="s">
        <v>223</v>
      </c>
      <c r="G1056" s="197"/>
      <c r="H1056" s="199" t="s">
        <v>19</v>
      </c>
      <c r="I1056" s="201"/>
      <c r="J1056" s="197"/>
      <c r="K1056" s="197"/>
      <c r="L1056" s="202"/>
      <c r="M1056" s="203"/>
      <c r="N1056" s="204"/>
      <c r="O1056" s="204"/>
      <c r="P1056" s="204"/>
      <c r="Q1056" s="204"/>
      <c r="R1056" s="204"/>
      <c r="S1056" s="204"/>
      <c r="T1056" s="205"/>
      <c r="AT1056" s="206" t="s">
        <v>222</v>
      </c>
      <c r="AU1056" s="206" t="s">
        <v>218</v>
      </c>
      <c r="AV1056" s="13" t="s">
        <v>85</v>
      </c>
      <c r="AW1056" s="13" t="s">
        <v>36</v>
      </c>
      <c r="AX1056" s="13" t="s">
        <v>77</v>
      </c>
      <c r="AY1056" s="206" t="s">
        <v>211</v>
      </c>
    </row>
    <row r="1057" spans="1:65" s="13" customFormat="1">
      <c r="B1057" s="196"/>
      <c r="C1057" s="197"/>
      <c r="D1057" s="198" t="s">
        <v>222</v>
      </c>
      <c r="E1057" s="199" t="s">
        <v>19</v>
      </c>
      <c r="F1057" s="200" t="s">
        <v>391</v>
      </c>
      <c r="G1057" s="197"/>
      <c r="H1057" s="199" t="s">
        <v>19</v>
      </c>
      <c r="I1057" s="201"/>
      <c r="J1057" s="197"/>
      <c r="K1057" s="197"/>
      <c r="L1057" s="202"/>
      <c r="M1057" s="203"/>
      <c r="N1057" s="204"/>
      <c r="O1057" s="204"/>
      <c r="P1057" s="204"/>
      <c r="Q1057" s="204"/>
      <c r="R1057" s="204"/>
      <c r="S1057" s="204"/>
      <c r="T1057" s="205"/>
      <c r="AT1057" s="206" t="s">
        <v>222</v>
      </c>
      <c r="AU1057" s="206" t="s">
        <v>218</v>
      </c>
      <c r="AV1057" s="13" t="s">
        <v>85</v>
      </c>
      <c r="AW1057" s="13" t="s">
        <v>36</v>
      </c>
      <c r="AX1057" s="13" t="s">
        <v>77</v>
      </c>
      <c r="AY1057" s="206" t="s">
        <v>211</v>
      </c>
    </row>
    <row r="1058" spans="1:65" s="13" customFormat="1">
      <c r="B1058" s="196"/>
      <c r="C1058" s="197"/>
      <c r="D1058" s="198" t="s">
        <v>222</v>
      </c>
      <c r="E1058" s="199" t="s">
        <v>19</v>
      </c>
      <c r="F1058" s="200" t="s">
        <v>576</v>
      </c>
      <c r="G1058" s="197"/>
      <c r="H1058" s="199" t="s">
        <v>19</v>
      </c>
      <c r="I1058" s="201"/>
      <c r="J1058" s="197"/>
      <c r="K1058" s="197"/>
      <c r="L1058" s="202"/>
      <c r="M1058" s="203"/>
      <c r="N1058" s="204"/>
      <c r="O1058" s="204"/>
      <c r="P1058" s="204"/>
      <c r="Q1058" s="204"/>
      <c r="R1058" s="204"/>
      <c r="S1058" s="204"/>
      <c r="T1058" s="205"/>
      <c r="AT1058" s="206" t="s">
        <v>222</v>
      </c>
      <c r="AU1058" s="206" t="s">
        <v>218</v>
      </c>
      <c r="AV1058" s="13" t="s">
        <v>85</v>
      </c>
      <c r="AW1058" s="13" t="s">
        <v>36</v>
      </c>
      <c r="AX1058" s="13" t="s">
        <v>77</v>
      </c>
      <c r="AY1058" s="206" t="s">
        <v>211</v>
      </c>
    </row>
    <row r="1059" spans="1:65" s="13" customFormat="1">
      <c r="B1059" s="196"/>
      <c r="C1059" s="197"/>
      <c r="D1059" s="198" t="s">
        <v>222</v>
      </c>
      <c r="E1059" s="199" t="s">
        <v>19</v>
      </c>
      <c r="F1059" s="200" t="s">
        <v>309</v>
      </c>
      <c r="G1059" s="197"/>
      <c r="H1059" s="199" t="s">
        <v>19</v>
      </c>
      <c r="I1059" s="201"/>
      <c r="J1059" s="197"/>
      <c r="K1059" s="197"/>
      <c r="L1059" s="202"/>
      <c r="M1059" s="203"/>
      <c r="N1059" s="204"/>
      <c r="O1059" s="204"/>
      <c r="P1059" s="204"/>
      <c r="Q1059" s="204"/>
      <c r="R1059" s="204"/>
      <c r="S1059" s="204"/>
      <c r="T1059" s="205"/>
      <c r="AT1059" s="206" t="s">
        <v>222</v>
      </c>
      <c r="AU1059" s="206" t="s">
        <v>218</v>
      </c>
      <c r="AV1059" s="13" t="s">
        <v>85</v>
      </c>
      <c r="AW1059" s="13" t="s">
        <v>36</v>
      </c>
      <c r="AX1059" s="13" t="s">
        <v>77</v>
      </c>
      <c r="AY1059" s="206" t="s">
        <v>211</v>
      </c>
    </row>
    <row r="1060" spans="1:65" s="14" customFormat="1">
      <c r="B1060" s="207"/>
      <c r="C1060" s="208"/>
      <c r="D1060" s="198" t="s">
        <v>222</v>
      </c>
      <c r="E1060" s="209" t="s">
        <v>19</v>
      </c>
      <c r="F1060" s="210" t="s">
        <v>818</v>
      </c>
      <c r="G1060" s="208"/>
      <c r="H1060" s="211">
        <v>6.4</v>
      </c>
      <c r="I1060" s="212"/>
      <c r="J1060" s="208"/>
      <c r="K1060" s="208"/>
      <c r="L1060" s="213"/>
      <c r="M1060" s="214"/>
      <c r="N1060" s="215"/>
      <c r="O1060" s="215"/>
      <c r="P1060" s="215"/>
      <c r="Q1060" s="215"/>
      <c r="R1060" s="215"/>
      <c r="S1060" s="215"/>
      <c r="T1060" s="216"/>
      <c r="AT1060" s="217" t="s">
        <v>222</v>
      </c>
      <c r="AU1060" s="217" t="s">
        <v>218</v>
      </c>
      <c r="AV1060" s="14" t="s">
        <v>87</v>
      </c>
      <c r="AW1060" s="14" t="s">
        <v>36</v>
      </c>
      <c r="AX1060" s="14" t="s">
        <v>77</v>
      </c>
      <c r="AY1060" s="217" t="s">
        <v>211</v>
      </c>
    </row>
    <row r="1061" spans="1:65" s="15" customFormat="1">
      <c r="B1061" s="218"/>
      <c r="C1061" s="219"/>
      <c r="D1061" s="198" t="s">
        <v>222</v>
      </c>
      <c r="E1061" s="220" t="s">
        <v>19</v>
      </c>
      <c r="F1061" s="221" t="s">
        <v>227</v>
      </c>
      <c r="G1061" s="219"/>
      <c r="H1061" s="222">
        <v>6.4</v>
      </c>
      <c r="I1061" s="223"/>
      <c r="J1061" s="219"/>
      <c r="K1061" s="219"/>
      <c r="L1061" s="224"/>
      <c r="M1061" s="225"/>
      <c r="N1061" s="226"/>
      <c r="O1061" s="226"/>
      <c r="P1061" s="226"/>
      <c r="Q1061" s="226"/>
      <c r="R1061" s="226"/>
      <c r="S1061" s="226"/>
      <c r="T1061" s="227"/>
      <c r="AT1061" s="228" t="s">
        <v>222</v>
      </c>
      <c r="AU1061" s="228" t="s">
        <v>218</v>
      </c>
      <c r="AV1061" s="15" t="s">
        <v>218</v>
      </c>
      <c r="AW1061" s="15" t="s">
        <v>36</v>
      </c>
      <c r="AX1061" s="15" t="s">
        <v>85</v>
      </c>
      <c r="AY1061" s="228" t="s">
        <v>211</v>
      </c>
    </row>
    <row r="1062" spans="1:65" s="2" customFormat="1" ht="37.9" customHeight="1">
      <c r="A1062" s="38"/>
      <c r="B1062" s="39"/>
      <c r="C1062" s="178" t="s">
        <v>819</v>
      </c>
      <c r="D1062" s="178" t="s">
        <v>214</v>
      </c>
      <c r="E1062" s="179" t="s">
        <v>820</v>
      </c>
      <c r="F1062" s="180" t="s">
        <v>790</v>
      </c>
      <c r="G1062" s="181" t="s">
        <v>96</v>
      </c>
      <c r="H1062" s="182">
        <v>5.15</v>
      </c>
      <c r="I1062" s="183"/>
      <c r="J1062" s="184">
        <f>ROUND(I1062*H1062,2)</f>
        <v>0</v>
      </c>
      <c r="K1062" s="180" t="s">
        <v>19</v>
      </c>
      <c r="L1062" s="43"/>
      <c r="M1062" s="185" t="s">
        <v>19</v>
      </c>
      <c r="N1062" s="186" t="s">
        <v>48</v>
      </c>
      <c r="O1062" s="68"/>
      <c r="P1062" s="187">
        <f>O1062*H1062</f>
        <v>0</v>
      </c>
      <c r="Q1062" s="187">
        <v>0</v>
      </c>
      <c r="R1062" s="187">
        <f>Q1062*H1062</f>
        <v>0</v>
      </c>
      <c r="S1062" s="187">
        <v>0</v>
      </c>
      <c r="T1062" s="188">
        <f>S1062*H1062</f>
        <v>0</v>
      </c>
      <c r="U1062" s="38"/>
      <c r="V1062" s="38"/>
      <c r="W1062" s="38"/>
      <c r="X1062" s="38"/>
      <c r="Y1062" s="38"/>
      <c r="Z1062" s="38"/>
      <c r="AA1062" s="38"/>
      <c r="AB1062" s="38"/>
      <c r="AC1062" s="38"/>
      <c r="AD1062" s="38"/>
      <c r="AE1062" s="38"/>
      <c r="AR1062" s="189" t="s">
        <v>218</v>
      </c>
      <c r="AT1062" s="189" t="s">
        <v>214</v>
      </c>
      <c r="AU1062" s="189" t="s">
        <v>218</v>
      </c>
      <c r="AY1062" s="21" t="s">
        <v>211</v>
      </c>
      <c r="BE1062" s="190">
        <f>IF(N1062="základní",J1062,0)</f>
        <v>0</v>
      </c>
      <c r="BF1062" s="190">
        <f>IF(N1062="snížená",J1062,0)</f>
        <v>0</v>
      </c>
      <c r="BG1062" s="190">
        <f>IF(N1062="zákl. přenesená",J1062,0)</f>
        <v>0</v>
      </c>
      <c r="BH1062" s="190">
        <f>IF(N1062="sníž. přenesená",J1062,0)</f>
        <v>0</v>
      </c>
      <c r="BI1062" s="190">
        <f>IF(N1062="nulová",J1062,0)</f>
        <v>0</v>
      </c>
      <c r="BJ1062" s="21" t="s">
        <v>85</v>
      </c>
      <c r="BK1062" s="190">
        <f>ROUND(I1062*H1062,2)</f>
        <v>0</v>
      </c>
      <c r="BL1062" s="21" t="s">
        <v>218</v>
      </c>
      <c r="BM1062" s="189" t="s">
        <v>821</v>
      </c>
    </row>
    <row r="1063" spans="1:65" s="13" customFormat="1">
      <c r="B1063" s="196"/>
      <c r="C1063" s="197"/>
      <c r="D1063" s="198" t="s">
        <v>222</v>
      </c>
      <c r="E1063" s="199" t="s">
        <v>19</v>
      </c>
      <c r="F1063" s="200" t="s">
        <v>223</v>
      </c>
      <c r="G1063" s="197"/>
      <c r="H1063" s="199" t="s">
        <v>19</v>
      </c>
      <c r="I1063" s="201"/>
      <c r="J1063" s="197"/>
      <c r="K1063" s="197"/>
      <c r="L1063" s="202"/>
      <c r="M1063" s="203"/>
      <c r="N1063" s="204"/>
      <c r="O1063" s="204"/>
      <c r="P1063" s="204"/>
      <c r="Q1063" s="204"/>
      <c r="R1063" s="204"/>
      <c r="S1063" s="204"/>
      <c r="T1063" s="205"/>
      <c r="AT1063" s="206" t="s">
        <v>222</v>
      </c>
      <c r="AU1063" s="206" t="s">
        <v>218</v>
      </c>
      <c r="AV1063" s="13" t="s">
        <v>85</v>
      </c>
      <c r="AW1063" s="13" t="s">
        <v>36</v>
      </c>
      <c r="AX1063" s="13" t="s">
        <v>77</v>
      </c>
      <c r="AY1063" s="206" t="s">
        <v>211</v>
      </c>
    </row>
    <row r="1064" spans="1:65" s="13" customFormat="1">
      <c r="B1064" s="196"/>
      <c r="C1064" s="197"/>
      <c r="D1064" s="198" t="s">
        <v>222</v>
      </c>
      <c r="E1064" s="199" t="s">
        <v>19</v>
      </c>
      <c r="F1064" s="200" t="s">
        <v>391</v>
      </c>
      <c r="G1064" s="197"/>
      <c r="H1064" s="199" t="s">
        <v>19</v>
      </c>
      <c r="I1064" s="201"/>
      <c r="J1064" s="197"/>
      <c r="K1064" s="197"/>
      <c r="L1064" s="202"/>
      <c r="M1064" s="203"/>
      <c r="N1064" s="204"/>
      <c r="O1064" s="204"/>
      <c r="P1064" s="204"/>
      <c r="Q1064" s="204"/>
      <c r="R1064" s="204"/>
      <c r="S1064" s="204"/>
      <c r="T1064" s="205"/>
      <c r="AT1064" s="206" t="s">
        <v>222</v>
      </c>
      <c r="AU1064" s="206" t="s">
        <v>218</v>
      </c>
      <c r="AV1064" s="13" t="s">
        <v>85</v>
      </c>
      <c r="AW1064" s="13" t="s">
        <v>36</v>
      </c>
      <c r="AX1064" s="13" t="s">
        <v>77</v>
      </c>
      <c r="AY1064" s="206" t="s">
        <v>211</v>
      </c>
    </row>
    <row r="1065" spans="1:65" s="13" customFormat="1">
      <c r="B1065" s="196"/>
      <c r="C1065" s="197"/>
      <c r="D1065" s="198" t="s">
        <v>222</v>
      </c>
      <c r="E1065" s="199" t="s">
        <v>19</v>
      </c>
      <c r="F1065" s="200" t="s">
        <v>576</v>
      </c>
      <c r="G1065" s="197"/>
      <c r="H1065" s="199" t="s">
        <v>19</v>
      </c>
      <c r="I1065" s="201"/>
      <c r="J1065" s="197"/>
      <c r="K1065" s="197"/>
      <c r="L1065" s="202"/>
      <c r="M1065" s="203"/>
      <c r="N1065" s="204"/>
      <c r="O1065" s="204"/>
      <c r="P1065" s="204"/>
      <c r="Q1065" s="204"/>
      <c r="R1065" s="204"/>
      <c r="S1065" s="204"/>
      <c r="T1065" s="205"/>
      <c r="AT1065" s="206" t="s">
        <v>222</v>
      </c>
      <c r="AU1065" s="206" t="s">
        <v>218</v>
      </c>
      <c r="AV1065" s="13" t="s">
        <v>85</v>
      </c>
      <c r="AW1065" s="13" t="s">
        <v>36</v>
      </c>
      <c r="AX1065" s="13" t="s">
        <v>77</v>
      </c>
      <c r="AY1065" s="206" t="s">
        <v>211</v>
      </c>
    </row>
    <row r="1066" spans="1:65" s="13" customFormat="1">
      <c r="B1066" s="196"/>
      <c r="C1066" s="197"/>
      <c r="D1066" s="198" t="s">
        <v>222</v>
      </c>
      <c r="E1066" s="199" t="s">
        <v>19</v>
      </c>
      <c r="F1066" s="200" t="s">
        <v>309</v>
      </c>
      <c r="G1066" s="197"/>
      <c r="H1066" s="199" t="s">
        <v>19</v>
      </c>
      <c r="I1066" s="201"/>
      <c r="J1066" s="197"/>
      <c r="K1066" s="197"/>
      <c r="L1066" s="202"/>
      <c r="M1066" s="203"/>
      <c r="N1066" s="204"/>
      <c r="O1066" s="204"/>
      <c r="P1066" s="204"/>
      <c r="Q1066" s="204"/>
      <c r="R1066" s="204"/>
      <c r="S1066" s="204"/>
      <c r="T1066" s="205"/>
      <c r="AT1066" s="206" t="s">
        <v>222</v>
      </c>
      <c r="AU1066" s="206" t="s">
        <v>218</v>
      </c>
      <c r="AV1066" s="13" t="s">
        <v>85</v>
      </c>
      <c r="AW1066" s="13" t="s">
        <v>36</v>
      </c>
      <c r="AX1066" s="13" t="s">
        <v>77</v>
      </c>
      <c r="AY1066" s="206" t="s">
        <v>211</v>
      </c>
    </row>
    <row r="1067" spans="1:65" s="14" customFormat="1">
      <c r="B1067" s="207"/>
      <c r="C1067" s="208"/>
      <c r="D1067" s="198" t="s">
        <v>222</v>
      </c>
      <c r="E1067" s="209" t="s">
        <v>19</v>
      </c>
      <c r="F1067" s="210" t="s">
        <v>822</v>
      </c>
      <c r="G1067" s="208"/>
      <c r="H1067" s="211">
        <v>5.15</v>
      </c>
      <c r="I1067" s="212"/>
      <c r="J1067" s="208"/>
      <c r="K1067" s="208"/>
      <c r="L1067" s="213"/>
      <c r="M1067" s="214"/>
      <c r="N1067" s="215"/>
      <c r="O1067" s="215"/>
      <c r="P1067" s="215"/>
      <c r="Q1067" s="215"/>
      <c r="R1067" s="215"/>
      <c r="S1067" s="215"/>
      <c r="T1067" s="216"/>
      <c r="AT1067" s="217" t="s">
        <v>222</v>
      </c>
      <c r="AU1067" s="217" t="s">
        <v>218</v>
      </c>
      <c r="AV1067" s="14" t="s">
        <v>87</v>
      </c>
      <c r="AW1067" s="14" t="s">
        <v>36</v>
      </c>
      <c r="AX1067" s="14" t="s">
        <v>77</v>
      </c>
      <c r="AY1067" s="217" t="s">
        <v>211</v>
      </c>
    </row>
    <row r="1068" spans="1:65" s="15" customFormat="1">
      <c r="B1068" s="218"/>
      <c r="C1068" s="219"/>
      <c r="D1068" s="198" t="s">
        <v>222</v>
      </c>
      <c r="E1068" s="220" t="s">
        <v>19</v>
      </c>
      <c r="F1068" s="221" t="s">
        <v>227</v>
      </c>
      <c r="G1068" s="219"/>
      <c r="H1068" s="222">
        <v>5.15</v>
      </c>
      <c r="I1068" s="223"/>
      <c r="J1068" s="219"/>
      <c r="K1068" s="219"/>
      <c r="L1068" s="224"/>
      <c r="M1068" s="225"/>
      <c r="N1068" s="226"/>
      <c r="O1068" s="226"/>
      <c r="P1068" s="226"/>
      <c r="Q1068" s="226"/>
      <c r="R1068" s="226"/>
      <c r="S1068" s="226"/>
      <c r="T1068" s="227"/>
      <c r="AT1068" s="228" t="s">
        <v>222</v>
      </c>
      <c r="AU1068" s="228" t="s">
        <v>218</v>
      </c>
      <c r="AV1068" s="15" t="s">
        <v>218</v>
      </c>
      <c r="AW1068" s="15" t="s">
        <v>36</v>
      </c>
      <c r="AX1068" s="15" t="s">
        <v>85</v>
      </c>
      <c r="AY1068" s="228" t="s">
        <v>211</v>
      </c>
    </row>
    <row r="1069" spans="1:65" s="2" customFormat="1" ht="16.5" customHeight="1">
      <c r="A1069" s="38"/>
      <c r="B1069" s="39"/>
      <c r="C1069" s="178" t="s">
        <v>823</v>
      </c>
      <c r="D1069" s="178" t="s">
        <v>214</v>
      </c>
      <c r="E1069" s="179" t="s">
        <v>824</v>
      </c>
      <c r="F1069" s="180" t="s">
        <v>585</v>
      </c>
      <c r="G1069" s="181" t="s">
        <v>397</v>
      </c>
      <c r="H1069" s="182">
        <v>4</v>
      </c>
      <c r="I1069" s="183"/>
      <c r="J1069" s="184">
        <f>ROUND(I1069*H1069,2)</f>
        <v>0</v>
      </c>
      <c r="K1069" s="180" t="s">
        <v>19</v>
      </c>
      <c r="L1069" s="43"/>
      <c r="M1069" s="185" t="s">
        <v>19</v>
      </c>
      <c r="N1069" s="186" t="s">
        <v>48</v>
      </c>
      <c r="O1069" s="68"/>
      <c r="P1069" s="187">
        <f>O1069*H1069</f>
        <v>0</v>
      </c>
      <c r="Q1069" s="187">
        <v>0</v>
      </c>
      <c r="R1069" s="187">
        <f>Q1069*H1069</f>
        <v>0</v>
      </c>
      <c r="S1069" s="187">
        <v>0</v>
      </c>
      <c r="T1069" s="188">
        <f>S1069*H1069</f>
        <v>0</v>
      </c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R1069" s="189" t="s">
        <v>218</v>
      </c>
      <c r="AT1069" s="189" t="s">
        <v>214</v>
      </c>
      <c r="AU1069" s="189" t="s">
        <v>218</v>
      </c>
      <c r="AY1069" s="21" t="s">
        <v>211</v>
      </c>
      <c r="BE1069" s="190">
        <f>IF(N1069="základní",J1069,0)</f>
        <v>0</v>
      </c>
      <c r="BF1069" s="190">
        <f>IF(N1069="snížená",J1069,0)</f>
        <v>0</v>
      </c>
      <c r="BG1069" s="190">
        <f>IF(N1069="zákl. přenesená",J1069,0)</f>
        <v>0</v>
      </c>
      <c r="BH1069" s="190">
        <f>IF(N1069="sníž. přenesená",J1069,0)</f>
        <v>0</v>
      </c>
      <c r="BI1069" s="190">
        <f>IF(N1069="nulová",J1069,0)</f>
        <v>0</v>
      </c>
      <c r="BJ1069" s="21" t="s">
        <v>85</v>
      </c>
      <c r="BK1069" s="190">
        <f>ROUND(I1069*H1069,2)</f>
        <v>0</v>
      </c>
      <c r="BL1069" s="21" t="s">
        <v>218</v>
      </c>
      <c r="BM1069" s="189" t="s">
        <v>825</v>
      </c>
    </row>
    <row r="1070" spans="1:65" s="13" customFormat="1">
      <c r="B1070" s="196"/>
      <c r="C1070" s="197"/>
      <c r="D1070" s="198" t="s">
        <v>222</v>
      </c>
      <c r="E1070" s="199" t="s">
        <v>19</v>
      </c>
      <c r="F1070" s="200" t="s">
        <v>223</v>
      </c>
      <c r="G1070" s="197"/>
      <c r="H1070" s="199" t="s">
        <v>19</v>
      </c>
      <c r="I1070" s="201"/>
      <c r="J1070" s="197"/>
      <c r="K1070" s="197"/>
      <c r="L1070" s="202"/>
      <c r="M1070" s="203"/>
      <c r="N1070" s="204"/>
      <c r="O1070" s="204"/>
      <c r="P1070" s="204"/>
      <c r="Q1070" s="204"/>
      <c r="R1070" s="204"/>
      <c r="S1070" s="204"/>
      <c r="T1070" s="205"/>
      <c r="AT1070" s="206" t="s">
        <v>222</v>
      </c>
      <c r="AU1070" s="206" t="s">
        <v>218</v>
      </c>
      <c r="AV1070" s="13" t="s">
        <v>85</v>
      </c>
      <c r="AW1070" s="13" t="s">
        <v>36</v>
      </c>
      <c r="AX1070" s="13" t="s">
        <v>77</v>
      </c>
      <c r="AY1070" s="206" t="s">
        <v>211</v>
      </c>
    </row>
    <row r="1071" spans="1:65" s="13" customFormat="1">
      <c r="B1071" s="196"/>
      <c r="C1071" s="197"/>
      <c r="D1071" s="198" t="s">
        <v>222</v>
      </c>
      <c r="E1071" s="199" t="s">
        <v>19</v>
      </c>
      <c r="F1071" s="200" t="s">
        <v>391</v>
      </c>
      <c r="G1071" s="197"/>
      <c r="H1071" s="199" t="s">
        <v>19</v>
      </c>
      <c r="I1071" s="201"/>
      <c r="J1071" s="197"/>
      <c r="K1071" s="197"/>
      <c r="L1071" s="202"/>
      <c r="M1071" s="203"/>
      <c r="N1071" s="204"/>
      <c r="O1071" s="204"/>
      <c r="P1071" s="204"/>
      <c r="Q1071" s="204"/>
      <c r="R1071" s="204"/>
      <c r="S1071" s="204"/>
      <c r="T1071" s="205"/>
      <c r="AT1071" s="206" t="s">
        <v>222</v>
      </c>
      <c r="AU1071" s="206" t="s">
        <v>218</v>
      </c>
      <c r="AV1071" s="13" t="s">
        <v>85</v>
      </c>
      <c r="AW1071" s="13" t="s">
        <v>36</v>
      </c>
      <c r="AX1071" s="13" t="s">
        <v>77</v>
      </c>
      <c r="AY1071" s="206" t="s">
        <v>211</v>
      </c>
    </row>
    <row r="1072" spans="1:65" s="13" customFormat="1">
      <c r="B1072" s="196"/>
      <c r="C1072" s="197"/>
      <c r="D1072" s="198" t="s">
        <v>222</v>
      </c>
      <c r="E1072" s="199" t="s">
        <v>19</v>
      </c>
      <c r="F1072" s="200" t="s">
        <v>576</v>
      </c>
      <c r="G1072" s="197"/>
      <c r="H1072" s="199" t="s">
        <v>19</v>
      </c>
      <c r="I1072" s="201"/>
      <c r="J1072" s="197"/>
      <c r="K1072" s="197"/>
      <c r="L1072" s="202"/>
      <c r="M1072" s="203"/>
      <c r="N1072" s="204"/>
      <c r="O1072" s="204"/>
      <c r="P1072" s="204"/>
      <c r="Q1072" s="204"/>
      <c r="R1072" s="204"/>
      <c r="S1072" s="204"/>
      <c r="T1072" s="205"/>
      <c r="AT1072" s="206" t="s">
        <v>222</v>
      </c>
      <c r="AU1072" s="206" t="s">
        <v>218</v>
      </c>
      <c r="AV1072" s="13" t="s">
        <v>85</v>
      </c>
      <c r="AW1072" s="13" t="s">
        <v>36</v>
      </c>
      <c r="AX1072" s="13" t="s">
        <v>77</v>
      </c>
      <c r="AY1072" s="206" t="s">
        <v>211</v>
      </c>
    </row>
    <row r="1073" spans="1:65" s="13" customFormat="1">
      <c r="B1073" s="196"/>
      <c r="C1073" s="197"/>
      <c r="D1073" s="198" t="s">
        <v>222</v>
      </c>
      <c r="E1073" s="199" t="s">
        <v>19</v>
      </c>
      <c r="F1073" s="200" t="s">
        <v>309</v>
      </c>
      <c r="G1073" s="197"/>
      <c r="H1073" s="199" t="s">
        <v>19</v>
      </c>
      <c r="I1073" s="201"/>
      <c r="J1073" s="197"/>
      <c r="K1073" s="197"/>
      <c r="L1073" s="202"/>
      <c r="M1073" s="203"/>
      <c r="N1073" s="204"/>
      <c r="O1073" s="204"/>
      <c r="P1073" s="204"/>
      <c r="Q1073" s="204"/>
      <c r="R1073" s="204"/>
      <c r="S1073" s="204"/>
      <c r="T1073" s="205"/>
      <c r="AT1073" s="206" t="s">
        <v>222</v>
      </c>
      <c r="AU1073" s="206" t="s">
        <v>218</v>
      </c>
      <c r="AV1073" s="13" t="s">
        <v>85</v>
      </c>
      <c r="AW1073" s="13" t="s">
        <v>36</v>
      </c>
      <c r="AX1073" s="13" t="s">
        <v>77</v>
      </c>
      <c r="AY1073" s="206" t="s">
        <v>211</v>
      </c>
    </row>
    <row r="1074" spans="1:65" s="14" customFormat="1">
      <c r="B1074" s="207"/>
      <c r="C1074" s="208"/>
      <c r="D1074" s="198" t="s">
        <v>222</v>
      </c>
      <c r="E1074" s="209" t="s">
        <v>19</v>
      </c>
      <c r="F1074" s="210" t="s">
        <v>826</v>
      </c>
      <c r="G1074" s="208"/>
      <c r="H1074" s="211">
        <v>4</v>
      </c>
      <c r="I1074" s="212"/>
      <c r="J1074" s="208"/>
      <c r="K1074" s="208"/>
      <c r="L1074" s="213"/>
      <c r="M1074" s="214"/>
      <c r="N1074" s="215"/>
      <c r="O1074" s="215"/>
      <c r="P1074" s="215"/>
      <c r="Q1074" s="215"/>
      <c r="R1074" s="215"/>
      <c r="S1074" s="215"/>
      <c r="T1074" s="216"/>
      <c r="AT1074" s="217" t="s">
        <v>222</v>
      </c>
      <c r="AU1074" s="217" t="s">
        <v>218</v>
      </c>
      <c r="AV1074" s="14" t="s">
        <v>87</v>
      </c>
      <c r="AW1074" s="14" t="s">
        <v>36</v>
      </c>
      <c r="AX1074" s="14" t="s">
        <v>77</v>
      </c>
      <c r="AY1074" s="217" t="s">
        <v>211</v>
      </c>
    </row>
    <row r="1075" spans="1:65" s="15" customFormat="1">
      <c r="B1075" s="218"/>
      <c r="C1075" s="219"/>
      <c r="D1075" s="198" t="s">
        <v>222</v>
      </c>
      <c r="E1075" s="220" t="s">
        <v>19</v>
      </c>
      <c r="F1075" s="221" t="s">
        <v>227</v>
      </c>
      <c r="G1075" s="219"/>
      <c r="H1075" s="222">
        <v>4</v>
      </c>
      <c r="I1075" s="223"/>
      <c r="J1075" s="219"/>
      <c r="K1075" s="219"/>
      <c r="L1075" s="224"/>
      <c r="M1075" s="225"/>
      <c r="N1075" s="226"/>
      <c r="O1075" s="226"/>
      <c r="P1075" s="226"/>
      <c r="Q1075" s="226"/>
      <c r="R1075" s="226"/>
      <c r="S1075" s="226"/>
      <c r="T1075" s="227"/>
      <c r="AT1075" s="228" t="s">
        <v>222</v>
      </c>
      <c r="AU1075" s="228" t="s">
        <v>218</v>
      </c>
      <c r="AV1075" s="15" t="s">
        <v>218</v>
      </c>
      <c r="AW1075" s="15" t="s">
        <v>36</v>
      </c>
      <c r="AX1075" s="15" t="s">
        <v>85</v>
      </c>
      <c r="AY1075" s="228" t="s">
        <v>211</v>
      </c>
    </row>
    <row r="1076" spans="1:65" s="2" customFormat="1" ht="33" customHeight="1">
      <c r="A1076" s="38"/>
      <c r="B1076" s="39"/>
      <c r="C1076" s="178" t="s">
        <v>827</v>
      </c>
      <c r="D1076" s="178" t="s">
        <v>214</v>
      </c>
      <c r="E1076" s="179" t="s">
        <v>828</v>
      </c>
      <c r="F1076" s="180" t="s">
        <v>590</v>
      </c>
      <c r="G1076" s="181" t="s">
        <v>397</v>
      </c>
      <c r="H1076" s="182">
        <v>24</v>
      </c>
      <c r="I1076" s="183"/>
      <c r="J1076" s="184">
        <f>ROUND(I1076*H1076,2)</f>
        <v>0</v>
      </c>
      <c r="K1076" s="180" t="s">
        <v>19</v>
      </c>
      <c r="L1076" s="43"/>
      <c r="M1076" s="185" t="s">
        <v>19</v>
      </c>
      <c r="N1076" s="186" t="s">
        <v>48</v>
      </c>
      <c r="O1076" s="68"/>
      <c r="P1076" s="187">
        <f>O1076*H1076</f>
        <v>0</v>
      </c>
      <c r="Q1076" s="187">
        <v>0</v>
      </c>
      <c r="R1076" s="187">
        <f>Q1076*H1076</f>
        <v>0</v>
      </c>
      <c r="S1076" s="187">
        <v>0</v>
      </c>
      <c r="T1076" s="188">
        <f>S1076*H1076</f>
        <v>0</v>
      </c>
      <c r="U1076" s="38"/>
      <c r="V1076" s="38"/>
      <c r="W1076" s="38"/>
      <c r="X1076" s="38"/>
      <c r="Y1076" s="38"/>
      <c r="Z1076" s="38"/>
      <c r="AA1076" s="38"/>
      <c r="AB1076" s="38"/>
      <c r="AC1076" s="38"/>
      <c r="AD1076" s="38"/>
      <c r="AE1076" s="38"/>
      <c r="AR1076" s="189" t="s">
        <v>218</v>
      </c>
      <c r="AT1076" s="189" t="s">
        <v>214</v>
      </c>
      <c r="AU1076" s="189" t="s">
        <v>218</v>
      </c>
      <c r="AY1076" s="21" t="s">
        <v>211</v>
      </c>
      <c r="BE1076" s="190">
        <f>IF(N1076="základní",J1076,0)</f>
        <v>0</v>
      </c>
      <c r="BF1076" s="190">
        <f>IF(N1076="snížená",J1076,0)</f>
        <v>0</v>
      </c>
      <c r="BG1076" s="190">
        <f>IF(N1076="zákl. přenesená",J1076,0)</f>
        <v>0</v>
      </c>
      <c r="BH1076" s="190">
        <f>IF(N1076="sníž. přenesená",J1076,0)</f>
        <v>0</v>
      </c>
      <c r="BI1076" s="190">
        <f>IF(N1076="nulová",J1076,0)</f>
        <v>0</v>
      </c>
      <c r="BJ1076" s="21" t="s">
        <v>85</v>
      </c>
      <c r="BK1076" s="190">
        <f>ROUND(I1076*H1076,2)</f>
        <v>0</v>
      </c>
      <c r="BL1076" s="21" t="s">
        <v>218</v>
      </c>
      <c r="BM1076" s="189" t="s">
        <v>829</v>
      </c>
    </row>
    <row r="1077" spans="1:65" s="13" customFormat="1">
      <c r="B1077" s="196"/>
      <c r="C1077" s="197"/>
      <c r="D1077" s="198" t="s">
        <v>222</v>
      </c>
      <c r="E1077" s="199" t="s">
        <v>19</v>
      </c>
      <c r="F1077" s="200" t="s">
        <v>223</v>
      </c>
      <c r="G1077" s="197"/>
      <c r="H1077" s="199" t="s">
        <v>19</v>
      </c>
      <c r="I1077" s="201"/>
      <c r="J1077" s="197"/>
      <c r="K1077" s="197"/>
      <c r="L1077" s="202"/>
      <c r="M1077" s="203"/>
      <c r="N1077" s="204"/>
      <c r="O1077" s="204"/>
      <c r="P1077" s="204"/>
      <c r="Q1077" s="204"/>
      <c r="R1077" s="204"/>
      <c r="S1077" s="204"/>
      <c r="T1077" s="205"/>
      <c r="AT1077" s="206" t="s">
        <v>222</v>
      </c>
      <c r="AU1077" s="206" t="s">
        <v>218</v>
      </c>
      <c r="AV1077" s="13" t="s">
        <v>85</v>
      </c>
      <c r="AW1077" s="13" t="s">
        <v>36</v>
      </c>
      <c r="AX1077" s="13" t="s">
        <v>77</v>
      </c>
      <c r="AY1077" s="206" t="s">
        <v>211</v>
      </c>
    </row>
    <row r="1078" spans="1:65" s="13" customFormat="1">
      <c r="B1078" s="196"/>
      <c r="C1078" s="197"/>
      <c r="D1078" s="198" t="s">
        <v>222</v>
      </c>
      <c r="E1078" s="199" t="s">
        <v>19</v>
      </c>
      <c r="F1078" s="200" t="s">
        <v>391</v>
      </c>
      <c r="G1078" s="197"/>
      <c r="H1078" s="199" t="s">
        <v>19</v>
      </c>
      <c r="I1078" s="201"/>
      <c r="J1078" s="197"/>
      <c r="K1078" s="197"/>
      <c r="L1078" s="202"/>
      <c r="M1078" s="203"/>
      <c r="N1078" s="204"/>
      <c r="O1078" s="204"/>
      <c r="P1078" s="204"/>
      <c r="Q1078" s="204"/>
      <c r="R1078" s="204"/>
      <c r="S1078" s="204"/>
      <c r="T1078" s="205"/>
      <c r="AT1078" s="206" t="s">
        <v>222</v>
      </c>
      <c r="AU1078" s="206" t="s">
        <v>218</v>
      </c>
      <c r="AV1078" s="13" t="s">
        <v>85</v>
      </c>
      <c r="AW1078" s="13" t="s">
        <v>36</v>
      </c>
      <c r="AX1078" s="13" t="s">
        <v>77</v>
      </c>
      <c r="AY1078" s="206" t="s">
        <v>211</v>
      </c>
    </row>
    <row r="1079" spans="1:65" s="13" customFormat="1">
      <c r="B1079" s="196"/>
      <c r="C1079" s="197"/>
      <c r="D1079" s="198" t="s">
        <v>222</v>
      </c>
      <c r="E1079" s="199" t="s">
        <v>19</v>
      </c>
      <c r="F1079" s="200" t="s">
        <v>576</v>
      </c>
      <c r="G1079" s="197"/>
      <c r="H1079" s="199" t="s">
        <v>19</v>
      </c>
      <c r="I1079" s="201"/>
      <c r="J1079" s="197"/>
      <c r="K1079" s="197"/>
      <c r="L1079" s="202"/>
      <c r="M1079" s="203"/>
      <c r="N1079" s="204"/>
      <c r="O1079" s="204"/>
      <c r="P1079" s="204"/>
      <c r="Q1079" s="204"/>
      <c r="R1079" s="204"/>
      <c r="S1079" s="204"/>
      <c r="T1079" s="205"/>
      <c r="AT1079" s="206" t="s">
        <v>222</v>
      </c>
      <c r="AU1079" s="206" t="s">
        <v>218</v>
      </c>
      <c r="AV1079" s="13" t="s">
        <v>85</v>
      </c>
      <c r="AW1079" s="13" t="s">
        <v>36</v>
      </c>
      <c r="AX1079" s="13" t="s">
        <v>77</v>
      </c>
      <c r="AY1079" s="206" t="s">
        <v>211</v>
      </c>
    </row>
    <row r="1080" spans="1:65" s="13" customFormat="1">
      <c r="B1080" s="196"/>
      <c r="C1080" s="197"/>
      <c r="D1080" s="198" t="s">
        <v>222</v>
      </c>
      <c r="E1080" s="199" t="s">
        <v>19</v>
      </c>
      <c r="F1080" s="200" t="s">
        <v>309</v>
      </c>
      <c r="G1080" s="197"/>
      <c r="H1080" s="199" t="s">
        <v>19</v>
      </c>
      <c r="I1080" s="201"/>
      <c r="J1080" s="197"/>
      <c r="K1080" s="197"/>
      <c r="L1080" s="202"/>
      <c r="M1080" s="203"/>
      <c r="N1080" s="204"/>
      <c r="O1080" s="204"/>
      <c r="P1080" s="204"/>
      <c r="Q1080" s="204"/>
      <c r="R1080" s="204"/>
      <c r="S1080" s="204"/>
      <c r="T1080" s="205"/>
      <c r="AT1080" s="206" t="s">
        <v>222</v>
      </c>
      <c r="AU1080" s="206" t="s">
        <v>218</v>
      </c>
      <c r="AV1080" s="13" t="s">
        <v>85</v>
      </c>
      <c r="AW1080" s="13" t="s">
        <v>36</v>
      </c>
      <c r="AX1080" s="13" t="s">
        <v>77</v>
      </c>
      <c r="AY1080" s="206" t="s">
        <v>211</v>
      </c>
    </row>
    <row r="1081" spans="1:65" s="14" customFormat="1">
      <c r="B1081" s="207"/>
      <c r="C1081" s="208"/>
      <c r="D1081" s="198" t="s">
        <v>222</v>
      </c>
      <c r="E1081" s="209" t="s">
        <v>19</v>
      </c>
      <c r="F1081" s="210" t="s">
        <v>830</v>
      </c>
      <c r="G1081" s="208"/>
      <c r="H1081" s="211">
        <v>24</v>
      </c>
      <c r="I1081" s="212"/>
      <c r="J1081" s="208"/>
      <c r="K1081" s="208"/>
      <c r="L1081" s="213"/>
      <c r="M1081" s="214"/>
      <c r="N1081" s="215"/>
      <c r="O1081" s="215"/>
      <c r="P1081" s="215"/>
      <c r="Q1081" s="215"/>
      <c r="R1081" s="215"/>
      <c r="S1081" s="215"/>
      <c r="T1081" s="216"/>
      <c r="AT1081" s="217" t="s">
        <v>222</v>
      </c>
      <c r="AU1081" s="217" t="s">
        <v>218</v>
      </c>
      <c r="AV1081" s="14" t="s">
        <v>87</v>
      </c>
      <c r="AW1081" s="14" t="s">
        <v>36</v>
      </c>
      <c r="AX1081" s="14" t="s">
        <v>77</v>
      </c>
      <c r="AY1081" s="217" t="s">
        <v>211</v>
      </c>
    </row>
    <row r="1082" spans="1:65" s="15" customFormat="1">
      <c r="B1082" s="218"/>
      <c r="C1082" s="219"/>
      <c r="D1082" s="198" t="s">
        <v>222</v>
      </c>
      <c r="E1082" s="220" t="s">
        <v>19</v>
      </c>
      <c r="F1082" s="221" t="s">
        <v>227</v>
      </c>
      <c r="G1082" s="219"/>
      <c r="H1082" s="222">
        <v>24</v>
      </c>
      <c r="I1082" s="223"/>
      <c r="J1082" s="219"/>
      <c r="K1082" s="219"/>
      <c r="L1082" s="224"/>
      <c r="M1082" s="225"/>
      <c r="N1082" s="226"/>
      <c r="O1082" s="226"/>
      <c r="P1082" s="226"/>
      <c r="Q1082" s="226"/>
      <c r="R1082" s="226"/>
      <c r="S1082" s="226"/>
      <c r="T1082" s="227"/>
      <c r="AT1082" s="228" t="s">
        <v>222</v>
      </c>
      <c r="AU1082" s="228" t="s">
        <v>218</v>
      </c>
      <c r="AV1082" s="15" t="s">
        <v>218</v>
      </c>
      <c r="AW1082" s="15" t="s">
        <v>36</v>
      </c>
      <c r="AX1082" s="15" t="s">
        <v>85</v>
      </c>
      <c r="AY1082" s="228" t="s">
        <v>211</v>
      </c>
    </row>
    <row r="1083" spans="1:65" s="2" customFormat="1" ht="24.2" customHeight="1">
      <c r="A1083" s="38"/>
      <c r="B1083" s="39"/>
      <c r="C1083" s="178" t="s">
        <v>831</v>
      </c>
      <c r="D1083" s="178" t="s">
        <v>214</v>
      </c>
      <c r="E1083" s="179" t="s">
        <v>832</v>
      </c>
      <c r="F1083" s="180" t="s">
        <v>600</v>
      </c>
      <c r="G1083" s="181" t="s">
        <v>397</v>
      </c>
      <c r="H1083" s="182">
        <v>1</v>
      </c>
      <c r="I1083" s="183"/>
      <c r="J1083" s="184">
        <f>ROUND(I1083*H1083,2)</f>
        <v>0</v>
      </c>
      <c r="K1083" s="180" t="s">
        <v>19</v>
      </c>
      <c r="L1083" s="43"/>
      <c r="M1083" s="185" t="s">
        <v>19</v>
      </c>
      <c r="N1083" s="186" t="s">
        <v>48</v>
      </c>
      <c r="O1083" s="68"/>
      <c r="P1083" s="187">
        <f>O1083*H1083</f>
        <v>0</v>
      </c>
      <c r="Q1083" s="187">
        <v>0</v>
      </c>
      <c r="R1083" s="187">
        <f>Q1083*H1083</f>
        <v>0</v>
      </c>
      <c r="S1083" s="187">
        <v>0</v>
      </c>
      <c r="T1083" s="188">
        <f>S1083*H1083</f>
        <v>0</v>
      </c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  <c r="AE1083" s="38"/>
      <c r="AR1083" s="189" t="s">
        <v>218</v>
      </c>
      <c r="AT1083" s="189" t="s">
        <v>214</v>
      </c>
      <c r="AU1083" s="189" t="s">
        <v>218</v>
      </c>
      <c r="AY1083" s="21" t="s">
        <v>211</v>
      </c>
      <c r="BE1083" s="190">
        <f>IF(N1083="základní",J1083,0)</f>
        <v>0</v>
      </c>
      <c r="BF1083" s="190">
        <f>IF(N1083="snížená",J1083,0)</f>
        <v>0</v>
      </c>
      <c r="BG1083" s="190">
        <f>IF(N1083="zákl. přenesená",J1083,0)</f>
        <v>0</v>
      </c>
      <c r="BH1083" s="190">
        <f>IF(N1083="sníž. přenesená",J1083,0)</f>
        <v>0</v>
      </c>
      <c r="BI1083" s="190">
        <f>IF(N1083="nulová",J1083,0)</f>
        <v>0</v>
      </c>
      <c r="BJ1083" s="21" t="s">
        <v>85</v>
      </c>
      <c r="BK1083" s="190">
        <f>ROUND(I1083*H1083,2)</f>
        <v>0</v>
      </c>
      <c r="BL1083" s="21" t="s">
        <v>218</v>
      </c>
      <c r="BM1083" s="189" t="s">
        <v>833</v>
      </c>
    </row>
    <row r="1084" spans="1:65" s="13" customFormat="1">
      <c r="B1084" s="196"/>
      <c r="C1084" s="197"/>
      <c r="D1084" s="198" t="s">
        <v>222</v>
      </c>
      <c r="E1084" s="199" t="s">
        <v>19</v>
      </c>
      <c r="F1084" s="200" t="s">
        <v>223</v>
      </c>
      <c r="G1084" s="197"/>
      <c r="H1084" s="199" t="s">
        <v>19</v>
      </c>
      <c r="I1084" s="201"/>
      <c r="J1084" s="197"/>
      <c r="K1084" s="197"/>
      <c r="L1084" s="202"/>
      <c r="M1084" s="203"/>
      <c r="N1084" s="204"/>
      <c r="O1084" s="204"/>
      <c r="P1084" s="204"/>
      <c r="Q1084" s="204"/>
      <c r="R1084" s="204"/>
      <c r="S1084" s="204"/>
      <c r="T1084" s="205"/>
      <c r="AT1084" s="206" t="s">
        <v>222</v>
      </c>
      <c r="AU1084" s="206" t="s">
        <v>218</v>
      </c>
      <c r="AV1084" s="13" t="s">
        <v>85</v>
      </c>
      <c r="AW1084" s="13" t="s">
        <v>36</v>
      </c>
      <c r="AX1084" s="13" t="s">
        <v>77</v>
      </c>
      <c r="AY1084" s="206" t="s">
        <v>211</v>
      </c>
    </row>
    <row r="1085" spans="1:65" s="13" customFormat="1">
      <c r="B1085" s="196"/>
      <c r="C1085" s="197"/>
      <c r="D1085" s="198" t="s">
        <v>222</v>
      </c>
      <c r="E1085" s="199" t="s">
        <v>19</v>
      </c>
      <c r="F1085" s="200" t="s">
        <v>391</v>
      </c>
      <c r="G1085" s="197"/>
      <c r="H1085" s="199" t="s">
        <v>19</v>
      </c>
      <c r="I1085" s="201"/>
      <c r="J1085" s="197"/>
      <c r="K1085" s="197"/>
      <c r="L1085" s="202"/>
      <c r="M1085" s="203"/>
      <c r="N1085" s="204"/>
      <c r="O1085" s="204"/>
      <c r="P1085" s="204"/>
      <c r="Q1085" s="204"/>
      <c r="R1085" s="204"/>
      <c r="S1085" s="204"/>
      <c r="T1085" s="205"/>
      <c r="AT1085" s="206" t="s">
        <v>222</v>
      </c>
      <c r="AU1085" s="206" t="s">
        <v>218</v>
      </c>
      <c r="AV1085" s="13" t="s">
        <v>85</v>
      </c>
      <c r="AW1085" s="13" t="s">
        <v>36</v>
      </c>
      <c r="AX1085" s="13" t="s">
        <v>77</v>
      </c>
      <c r="AY1085" s="206" t="s">
        <v>211</v>
      </c>
    </row>
    <row r="1086" spans="1:65" s="13" customFormat="1">
      <c r="B1086" s="196"/>
      <c r="C1086" s="197"/>
      <c r="D1086" s="198" t="s">
        <v>222</v>
      </c>
      <c r="E1086" s="199" t="s">
        <v>19</v>
      </c>
      <c r="F1086" s="200" t="s">
        <v>576</v>
      </c>
      <c r="G1086" s="197"/>
      <c r="H1086" s="199" t="s">
        <v>19</v>
      </c>
      <c r="I1086" s="201"/>
      <c r="J1086" s="197"/>
      <c r="K1086" s="197"/>
      <c r="L1086" s="202"/>
      <c r="M1086" s="203"/>
      <c r="N1086" s="204"/>
      <c r="O1086" s="204"/>
      <c r="P1086" s="204"/>
      <c r="Q1086" s="204"/>
      <c r="R1086" s="204"/>
      <c r="S1086" s="204"/>
      <c r="T1086" s="205"/>
      <c r="AT1086" s="206" t="s">
        <v>222</v>
      </c>
      <c r="AU1086" s="206" t="s">
        <v>218</v>
      </c>
      <c r="AV1086" s="13" t="s">
        <v>85</v>
      </c>
      <c r="AW1086" s="13" t="s">
        <v>36</v>
      </c>
      <c r="AX1086" s="13" t="s">
        <v>77</v>
      </c>
      <c r="AY1086" s="206" t="s">
        <v>211</v>
      </c>
    </row>
    <row r="1087" spans="1:65" s="13" customFormat="1">
      <c r="B1087" s="196"/>
      <c r="C1087" s="197"/>
      <c r="D1087" s="198" t="s">
        <v>222</v>
      </c>
      <c r="E1087" s="199" t="s">
        <v>19</v>
      </c>
      <c r="F1087" s="200" t="s">
        <v>309</v>
      </c>
      <c r="G1087" s="197"/>
      <c r="H1087" s="199" t="s">
        <v>19</v>
      </c>
      <c r="I1087" s="201"/>
      <c r="J1087" s="197"/>
      <c r="K1087" s="197"/>
      <c r="L1087" s="202"/>
      <c r="M1087" s="203"/>
      <c r="N1087" s="204"/>
      <c r="O1087" s="204"/>
      <c r="P1087" s="204"/>
      <c r="Q1087" s="204"/>
      <c r="R1087" s="204"/>
      <c r="S1087" s="204"/>
      <c r="T1087" s="205"/>
      <c r="AT1087" s="206" t="s">
        <v>222</v>
      </c>
      <c r="AU1087" s="206" t="s">
        <v>218</v>
      </c>
      <c r="AV1087" s="13" t="s">
        <v>85</v>
      </c>
      <c r="AW1087" s="13" t="s">
        <v>36</v>
      </c>
      <c r="AX1087" s="13" t="s">
        <v>77</v>
      </c>
      <c r="AY1087" s="206" t="s">
        <v>211</v>
      </c>
    </row>
    <row r="1088" spans="1:65" s="14" customFormat="1">
      <c r="B1088" s="207"/>
      <c r="C1088" s="208"/>
      <c r="D1088" s="198" t="s">
        <v>222</v>
      </c>
      <c r="E1088" s="209" t="s">
        <v>19</v>
      </c>
      <c r="F1088" s="210" t="s">
        <v>834</v>
      </c>
      <c r="G1088" s="208"/>
      <c r="H1088" s="211">
        <v>1</v>
      </c>
      <c r="I1088" s="212"/>
      <c r="J1088" s="208"/>
      <c r="K1088" s="208"/>
      <c r="L1088" s="213"/>
      <c r="M1088" s="214"/>
      <c r="N1088" s="215"/>
      <c r="O1088" s="215"/>
      <c r="P1088" s="215"/>
      <c r="Q1088" s="215"/>
      <c r="R1088" s="215"/>
      <c r="S1088" s="215"/>
      <c r="T1088" s="216"/>
      <c r="AT1088" s="217" t="s">
        <v>222</v>
      </c>
      <c r="AU1088" s="217" t="s">
        <v>218</v>
      </c>
      <c r="AV1088" s="14" t="s">
        <v>87</v>
      </c>
      <c r="AW1088" s="14" t="s">
        <v>36</v>
      </c>
      <c r="AX1088" s="14" t="s">
        <v>77</v>
      </c>
      <c r="AY1088" s="217" t="s">
        <v>211</v>
      </c>
    </row>
    <row r="1089" spans="1:65" s="15" customFormat="1">
      <c r="B1089" s="218"/>
      <c r="C1089" s="219"/>
      <c r="D1089" s="198" t="s">
        <v>222</v>
      </c>
      <c r="E1089" s="220" t="s">
        <v>19</v>
      </c>
      <c r="F1089" s="221" t="s">
        <v>227</v>
      </c>
      <c r="G1089" s="219"/>
      <c r="H1089" s="222">
        <v>1</v>
      </c>
      <c r="I1089" s="223"/>
      <c r="J1089" s="219"/>
      <c r="K1089" s="219"/>
      <c r="L1089" s="224"/>
      <c r="M1089" s="225"/>
      <c r="N1089" s="226"/>
      <c r="O1089" s="226"/>
      <c r="P1089" s="226"/>
      <c r="Q1089" s="226"/>
      <c r="R1089" s="226"/>
      <c r="S1089" s="226"/>
      <c r="T1089" s="227"/>
      <c r="AT1089" s="228" t="s">
        <v>222</v>
      </c>
      <c r="AU1089" s="228" t="s">
        <v>218</v>
      </c>
      <c r="AV1089" s="15" t="s">
        <v>218</v>
      </c>
      <c r="AW1089" s="15" t="s">
        <v>36</v>
      </c>
      <c r="AX1089" s="15" t="s">
        <v>85</v>
      </c>
      <c r="AY1089" s="228" t="s">
        <v>211</v>
      </c>
    </row>
    <row r="1090" spans="1:65" s="2" customFormat="1" ht="16.5" customHeight="1">
      <c r="A1090" s="38"/>
      <c r="B1090" s="39"/>
      <c r="C1090" s="178" t="s">
        <v>835</v>
      </c>
      <c r="D1090" s="178" t="s">
        <v>214</v>
      </c>
      <c r="E1090" s="179" t="s">
        <v>836</v>
      </c>
      <c r="F1090" s="180" t="s">
        <v>604</v>
      </c>
      <c r="G1090" s="181" t="s">
        <v>397</v>
      </c>
      <c r="H1090" s="182">
        <v>1</v>
      </c>
      <c r="I1090" s="183"/>
      <c r="J1090" s="184">
        <f>ROUND(I1090*H1090,2)</f>
        <v>0</v>
      </c>
      <c r="K1090" s="180" t="s">
        <v>19</v>
      </c>
      <c r="L1090" s="43"/>
      <c r="M1090" s="185" t="s">
        <v>19</v>
      </c>
      <c r="N1090" s="186" t="s">
        <v>48</v>
      </c>
      <c r="O1090" s="68"/>
      <c r="P1090" s="187">
        <f>O1090*H1090</f>
        <v>0</v>
      </c>
      <c r="Q1090" s="187">
        <v>0</v>
      </c>
      <c r="R1090" s="187">
        <f>Q1090*H1090</f>
        <v>0</v>
      </c>
      <c r="S1090" s="187">
        <v>0</v>
      </c>
      <c r="T1090" s="188">
        <f>S1090*H1090</f>
        <v>0</v>
      </c>
      <c r="U1090" s="38"/>
      <c r="V1090" s="38"/>
      <c r="W1090" s="38"/>
      <c r="X1090" s="38"/>
      <c r="Y1090" s="38"/>
      <c r="Z1090" s="38"/>
      <c r="AA1090" s="38"/>
      <c r="AB1090" s="38"/>
      <c r="AC1090" s="38"/>
      <c r="AD1090" s="38"/>
      <c r="AE1090" s="38"/>
      <c r="AR1090" s="189" t="s">
        <v>218</v>
      </c>
      <c r="AT1090" s="189" t="s">
        <v>214</v>
      </c>
      <c r="AU1090" s="189" t="s">
        <v>218</v>
      </c>
      <c r="AY1090" s="21" t="s">
        <v>211</v>
      </c>
      <c r="BE1090" s="190">
        <f>IF(N1090="základní",J1090,0)</f>
        <v>0</v>
      </c>
      <c r="BF1090" s="190">
        <f>IF(N1090="snížená",J1090,0)</f>
        <v>0</v>
      </c>
      <c r="BG1090" s="190">
        <f>IF(N1090="zákl. přenesená",J1090,0)</f>
        <v>0</v>
      </c>
      <c r="BH1090" s="190">
        <f>IF(N1090="sníž. přenesená",J1090,0)</f>
        <v>0</v>
      </c>
      <c r="BI1090" s="190">
        <f>IF(N1090="nulová",J1090,0)</f>
        <v>0</v>
      </c>
      <c r="BJ1090" s="21" t="s">
        <v>85</v>
      </c>
      <c r="BK1090" s="190">
        <f>ROUND(I1090*H1090,2)</f>
        <v>0</v>
      </c>
      <c r="BL1090" s="21" t="s">
        <v>218</v>
      </c>
      <c r="BM1090" s="189" t="s">
        <v>837</v>
      </c>
    </row>
    <row r="1091" spans="1:65" s="13" customFormat="1">
      <c r="B1091" s="196"/>
      <c r="C1091" s="197"/>
      <c r="D1091" s="198" t="s">
        <v>222</v>
      </c>
      <c r="E1091" s="199" t="s">
        <v>19</v>
      </c>
      <c r="F1091" s="200" t="s">
        <v>223</v>
      </c>
      <c r="G1091" s="197"/>
      <c r="H1091" s="199" t="s">
        <v>19</v>
      </c>
      <c r="I1091" s="201"/>
      <c r="J1091" s="197"/>
      <c r="K1091" s="197"/>
      <c r="L1091" s="202"/>
      <c r="M1091" s="203"/>
      <c r="N1091" s="204"/>
      <c r="O1091" s="204"/>
      <c r="P1091" s="204"/>
      <c r="Q1091" s="204"/>
      <c r="R1091" s="204"/>
      <c r="S1091" s="204"/>
      <c r="T1091" s="205"/>
      <c r="AT1091" s="206" t="s">
        <v>222</v>
      </c>
      <c r="AU1091" s="206" t="s">
        <v>218</v>
      </c>
      <c r="AV1091" s="13" t="s">
        <v>85</v>
      </c>
      <c r="AW1091" s="13" t="s">
        <v>36</v>
      </c>
      <c r="AX1091" s="13" t="s">
        <v>77</v>
      </c>
      <c r="AY1091" s="206" t="s">
        <v>211</v>
      </c>
    </row>
    <row r="1092" spans="1:65" s="13" customFormat="1">
      <c r="B1092" s="196"/>
      <c r="C1092" s="197"/>
      <c r="D1092" s="198" t="s">
        <v>222</v>
      </c>
      <c r="E1092" s="199" t="s">
        <v>19</v>
      </c>
      <c r="F1092" s="200" t="s">
        <v>391</v>
      </c>
      <c r="G1092" s="197"/>
      <c r="H1092" s="199" t="s">
        <v>19</v>
      </c>
      <c r="I1092" s="201"/>
      <c r="J1092" s="197"/>
      <c r="K1092" s="197"/>
      <c r="L1092" s="202"/>
      <c r="M1092" s="203"/>
      <c r="N1092" s="204"/>
      <c r="O1092" s="204"/>
      <c r="P1092" s="204"/>
      <c r="Q1092" s="204"/>
      <c r="R1092" s="204"/>
      <c r="S1092" s="204"/>
      <c r="T1092" s="205"/>
      <c r="AT1092" s="206" t="s">
        <v>222</v>
      </c>
      <c r="AU1092" s="206" t="s">
        <v>218</v>
      </c>
      <c r="AV1092" s="13" t="s">
        <v>85</v>
      </c>
      <c r="AW1092" s="13" t="s">
        <v>36</v>
      </c>
      <c r="AX1092" s="13" t="s">
        <v>77</v>
      </c>
      <c r="AY1092" s="206" t="s">
        <v>211</v>
      </c>
    </row>
    <row r="1093" spans="1:65" s="13" customFormat="1">
      <c r="B1093" s="196"/>
      <c r="C1093" s="197"/>
      <c r="D1093" s="198" t="s">
        <v>222</v>
      </c>
      <c r="E1093" s="199" t="s">
        <v>19</v>
      </c>
      <c r="F1093" s="200" t="s">
        <v>576</v>
      </c>
      <c r="G1093" s="197"/>
      <c r="H1093" s="199" t="s">
        <v>19</v>
      </c>
      <c r="I1093" s="201"/>
      <c r="J1093" s="197"/>
      <c r="K1093" s="197"/>
      <c r="L1093" s="202"/>
      <c r="M1093" s="203"/>
      <c r="N1093" s="204"/>
      <c r="O1093" s="204"/>
      <c r="P1093" s="204"/>
      <c r="Q1093" s="204"/>
      <c r="R1093" s="204"/>
      <c r="S1093" s="204"/>
      <c r="T1093" s="205"/>
      <c r="AT1093" s="206" t="s">
        <v>222</v>
      </c>
      <c r="AU1093" s="206" t="s">
        <v>218</v>
      </c>
      <c r="AV1093" s="13" t="s">
        <v>85</v>
      </c>
      <c r="AW1093" s="13" t="s">
        <v>36</v>
      </c>
      <c r="AX1093" s="13" t="s">
        <v>77</v>
      </c>
      <c r="AY1093" s="206" t="s">
        <v>211</v>
      </c>
    </row>
    <row r="1094" spans="1:65" s="13" customFormat="1">
      <c r="B1094" s="196"/>
      <c r="C1094" s="197"/>
      <c r="D1094" s="198" t="s">
        <v>222</v>
      </c>
      <c r="E1094" s="199" t="s">
        <v>19</v>
      </c>
      <c r="F1094" s="200" t="s">
        <v>309</v>
      </c>
      <c r="G1094" s="197"/>
      <c r="H1094" s="199" t="s">
        <v>19</v>
      </c>
      <c r="I1094" s="201"/>
      <c r="J1094" s="197"/>
      <c r="K1094" s="197"/>
      <c r="L1094" s="202"/>
      <c r="M1094" s="203"/>
      <c r="N1094" s="204"/>
      <c r="O1094" s="204"/>
      <c r="P1094" s="204"/>
      <c r="Q1094" s="204"/>
      <c r="R1094" s="204"/>
      <c r="S1094" s="204"/>
      <c r="T1094" s="205"/>
      <c r="AT1094" s="206" t="s">
        <v>222</v>
      </c>
      <c r="AU1094" s="206" t="s">
        <v>218</v>
      </c>
      <c r="AV1094" s="13" t="s">
        <v>85</v>
      </c>
      <c r="AW1094" s="13" t="s">
        <v>36</v>
      </c>
      <c r="AX1094" s="13" t="s">
        <v>77</v>
      </c>
      <c r="AY1094" s="206" t="s">
        <v>211</v>
      </c>
    </row>
    <row r="1095" spans="1:65" s="14" customFormat="1">
      <c r="B1095" s="207"/>
      <c r="C1095" s="208"/>
      <c r="D1095" s="198" t="s">
        <v>222</v>
      </c>
      <c r="E1095" s="209" t="s">
        <v>19</v>
      </c>
      <c r="F1095" s="210" t="s">
        <v>834</v>
      </c>
      <c r="G1095" s="208"/>
      <c r="H1095" s="211">
        <v>1</v>
      </c>
      <c r="I1095" s="212"/>
      <c r="J1095" s="208"/>
      <c r="K1095" s="208"/>
      <c r="L1095" s="213"/>
      <c r="M1095" s="214"/>
      <c r="N1095" s="215"/>
      <c r="O1095" s="215"/>
      <c r="P1095" s="215"/>
      <c r="Q1095" s="215"/>
      <c r="R1095" s="215"/>
      <c r="S1095" s="215"/>
      <c r="T1095" s="216"/>
      <c r="AT1095" s="217" t="s">
        <v>222</v>
      </c>
      <c r="AU1095" s="217" t="s">
        <v>218</v>
      </c>
      <c r="AV1095" s="14" t="s">
        <v>87</v>
      </c>
      <c r="AW1095" s="14" t="s">
        <v>36</v>
      </c>
      <c r="AX1095" s="14" t="s">
        <v>77</v>
      </c>
      <c r="AY1095" s="217" t="s">
        <v>211</v>
      </c>
    </row>
    <row r="1096" spans="1:65" s="15" customFormat="1">
      <c r="B1096" s="218"/>
      <c r="C1096" s="219"/>
      <c r="D1096" s="198" t="s">
        <v>222</v>
      </c>
      <c r="E1096" s="220" t="s">
        <v>19</v>
      </c>
      <c r="F1096" s="221" t="s">
        <v>227</v>
      </c>
      <c r="G1096" s="219"/>
      <c r="H1096" s="222">
        <v>1</v>
      </c>
      <c r="I1096" s="223"/>
      <c r="J1096" s="219"/>
      <c r="K1096" s="219"/>
      <c r="L1096" s="224"/>
      <c r="M1096" s="225"/>
      <c r="N1096" s="226"/>
      <c r="O1096" s="226"/>
      <c r="P1096" s="226"/>
      <c r="Q1096" s="226"/>
      <c r="R1096" s="226"/>
      <c r="S1096" s="226"/>
      <c r="T1096" s="227"/>
      <c r="AT1096" s="228" t="s">
        <v>222</v>
      </c>
      <c r="AU1096" s="228" t="s">
        <v>218</v>
      </c>
      <c r="AV1096" s="15" t="s">
        <v>218</v>
      </c>
      <c r="AW1096" s="15" t="s">
        <v>36</v>
      </c>
      <c r="AX1096" s="15" t="s">
        <v>85</v>
      </c>
      <c r="AY1096" s="228" t="s">
        <v>211</v>
      </c>
    </row>
    <row r="1097" spans="1:65" s="2" customFormat="1" ht="24.2" customHeight="1">
      <c r="A1097" s="38"/>
      <c r="B1097" s="39"/>
      <c r="C1097" s="178" t="s">
        <v>838</v>
      </c>
      <c r="D1097" s="178" t="s">
        <v>214</v>
      </c>
      <c r="E1097" s="179" t="s">
        <v>839</v>
      </c>
      <c r="F1097" s="180" t="s">
        <v>608</v>
      </c>
      <c r="G1097" s="181" t="s">
        <v>96</v>
      </c>
      <c r="H1097" s="182">
        <v>6.4</v>
      </c>
      <c r="I1097" s="183"/>
      <c r="J1097" s="184">
        <f>ROUND(I1097*H1097,2)</f>
        <v>0</v>
      </c>
      <c r="K1097" s="180" t="s">
        <v>19</v>
      </c>
      <c r="L1097" s="43"/>
      <c r="M1097" s="185" t="s">
        <v>19</v>
      </c>
      <c r="N1097" s="186" t="s">
        <v>48</v>
      </c>
      <c r="O1097" s="68"/>
      <c r="P1097" s="187">
        <f>O1097*H1097</f>
        <v>0</v>
      </c>
      <c r="Q1097" s="187">
        <v>0</v>
      </c>
      <c r="R1097" s="187">
        <f>Q1097*H1097</f>
        <v>0</v>
      </c>
      <c r="S1097" s="187">
        <v>0</v>
      </c>
      <c r="T1097" s="188">
        <f>S1097*H1097</f>
        <v>0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189" t="s">
        <v>218</v>
      </c>
      <c r="AT1097" s="189" t="s">
        <v>214</v>
      </c>
      <c r="AU1097" s="189" t="s">
        <v>218</v>
      </c>
      <c r="AY1097" s="21" t="s">
        <v>211</v>
      </c>
      <c r="BE1097" s="190">
        <f>IF(N1097="základní",J1097,0)</f>
        <v>0</v>
      </c>
      <c r="BF1097" s="190">
        <f>IF(N1097="snížená",J1097,0)</f>
        <v>0</v>
      </c>
      <c r="BG1097" s="190">
        <f>IF(N1097="zákl. přenesená",J1097,0)</f>
        <v>0</v>
      </c>
      <c r="BH1097" s="190">
        <f>IF(N1097="sníž. přenesená",J1097,0)</f>
        <v>0</v>
      </c>
      <c r="BI1097" s="190">
        <f>IF(N1097="nulová",J1097,0)</f>
        <v>0</v>
      </c>
      <c r="BJ1097" s="21" t="s">
        <v>85</v>
      </c>
      <c r="BK1097" s="190">
        <f>ROUND(I1097*H1097,2)</f>
        <v>0</v>
      </c>
      <c r="BL1097" s="21" t="s">
        <v>218</v>
      </c>
      <c r="BM1097" s="189" t="s">
        <v>840</v>
      </c>
    </row>
    <row r="1098" spans="1:65" s="13" customFormat="1">
      <c r="B1098" s="196"/>
      <c r="C1098" s="197"/>
      <c r="D1098" s="198" t="s">
        <v>222</v>
      </c>
      <c r="E1098" s="199" t="s">
        <v>19</v>
      </c>
      <c r="F1098" s="200" t="s">
        <v>223</v>
      </c>
      <c r="G1098" s="197"/>
      <c r="H1098" s="199" t="s">
        <v>19</v>
      </c>
      <c r="I1098" s="201"/>
      <c r="J1098" s="197"/>
      <c r="K1098" s="197"/>
      <c r="L1098" s="202"/>
      <c r="M1098" s="203"/>
      <c r="N1098" s="204"/>
      <c r="O1098" s="204"/>
      <c r="P1098" s="204"/>
      <c r="Q1098" s="204"/>
      <c r="R1098" s="204"/>
      <c r="S1098" s="204"/>
      <c r="T1098" s="205"/>
      <c r="AT1098" s="206" t="s">
        <v>222</v>
      </c>
      <c r="AU1098" s="206" t="s">
        <v>218</v>
      </c>
      <c r="AV1098" s="13" t="s">
        <v>85</v>
      </c>
      <c r="AW1098" s="13" t="s">
        <v>36</v>
      </c>
      <c r="AX1098" s="13" t="s">
        <v>77</v>
      </c>
      <c r="AY1098" s="206" t="s">
        <v>211</v>
      </c>
    </row>
    <row r="1099" spans="1:65" s="13" customFormat="1">
      <c r="B1099" s="196"/>
      <c r="C1099" s="197"/>
      <c r="D1099" s="198" t="s">
        <v>222</v>
      </c>
      <c r="E1099" s="199" t="s">
        <v>19</v>
      </c>
      <c r="F1099" s="200" t="s">
        <v>391</v>
      </c>
      <c r="G1099" s="197"/>
      <c r="H1099" s="199" t="s">
        <v>19</v>
      </c>
      <c r="I1099" s="201"/>
      <c r="J1099" s="197"/>
      <c r="K1099" s="197"/>
      <c r="L1099" s="202"/>
      <c r="M1099" s="203"/>
      <c r="N1099" s="204"/>
      <c r="O1099" s="204"/>
      <c r="P1099" s="204"/>
      <c r="Q1099" s="204"/>
      <c r="R1099" s="204"/>
      <c r="S1099" s="204"/>
      <c r="T1099" s="205"/>
      <c r="AT1099" s="206" t="s">
        <v>222</v>
      </c>
      <c r="AU1099" s="206" t="s">
        <v>218</v>
      </c>
      <c r="AV1099" s="13" t="s">
        <v>85</v>
      </c>
      <c r="AW1099" s="13" t="s">
        <v>36</v>
      </c>
      <c r="AX1099" s="13" t="s">
        <v>77</v>
      </c>
      <c r="AY1099" s="206" t="s">
        <v>211</v>
      </c>
    </row>
    <row r="1100" spans="1:65" s="13" customFormat="1">
      <c r="B1100" s="196"/>
      <c r="C1100" s="197"/>
      <c r="D1100" s="198" t="s">
        <v>222</v>
      </c>
      <c r="E1100" s="199" t="s">
        <v>19</v>
      </c>
      <c r="F1100" s="200" t="s">
        <v>576</v>
      </c>
      <c r="G1100" s="197"/>
      <c r="H1100" s="199" t="s">
        <v>19</v>
      </c>
      <c r="I1100" s="201"/>
      <c r="J1100" s="197"/>
      <c r="K1100" s="197"/>
      <c r="L1100" s="202"/>
      <c r="M1100" s="203"/>
      <c r="N1100" s="204"/>
      <c r="O1100" s="204"/>
      <c r="P1100" s="204"/>
      <c r="Q1100" s="204"/>
      <c r="R1100" s="204"/>
      <c r="S1100" s="204"/>
      <c r="T1100" s="205"/>
      <c r="AT1100" s="206" t="s">
        <v>222</v>
      </c>
      <c r="AU1100" s="206" t="s">
        <v>218</v>
      </c>
      <c r="AV1100" s="13" t="s">
        <v>85</v>
      </c>
      <c r="AW1100" s="13" t="s">
        <v>36</v>
      </c>
      <c r="AX1100" s="13" t="s">
        <v>77</v>
      </c>
      <c r="AY1100" s="206" t="s">
        <v>211</v>
      </c>
    </row>
    <row r="1101" spans="1:65" s="13" customFormat="1">
      <c r="B1101" s="196"/>
      <c r="C1101" s="197"/>
      <c r="D1101" s="198" t="s">
        <v>222</v>
      </c>
      <c r="E1101" s="199" t="s">
        <v>19</v>
      </c>
      <c r="F1101" s="200" t="s">
        <v>309</v>
      </c>
      <c r="G1101" s="197"/>
      <c r="H1101" s="199" t="s">
        <v>19</v>
      </c>
      <c r="I1101" s="201"/>
      <c r="J1101" s="197"/>
      <c r="K1101" s="197"/>
      <c r="L1101" s="202"/>
      <c r="M1101" s="203"/>
      <c r="N1101" s="204"/>
      <c r="O1101" s="204"/>
      <c r="P1101" s="204"/>
      <c r="Q1101" s="204"/>
      <c r="R1101" s="204"/>
      <c r="S1101" s="204"/>
      <c r="T1101" s="205"/>
      <c r="AT1101" s="206" t="s">
        <v>222</v>
      </c>
      <c r="AU1101" s="206" t="s">
        <v>218</v>
      </c>
      <c r="AV1101" s="13" t="s">
        <v>85</v>
      </c>
      <c r="AW1101" s="13" t="s">
        <v>36</v>
      </c>
      <c r="AX1101" s="13" t="s">
        <v>77</v>
      </c>
      <c r="AY1101" s="206" t="s">
        <v>211</v>
      </c>
    </row>
    <row r="1102" spans="1:65" s="14" customFormat="1">
      <c r="B1102" s="207"/>
      <c r="C1102" s="208"/>
      <c r="D1102" s="198" t="s">
        <v>222</v>
      </c>
      <c r="E1102" s="209" t="s">
        <v>19</v>
      </c>
      <c r="F1102" s="210" t="s">
        <v>818</v>
      </c>
      <c r="G1102" s="208"/>
      <c r="H1102" s="211">
        <v>6.4</v>
      </c>
      <c r="I1102" s="212"/>
      <c r="J1102" s="208"/>
      <c r="K1102" s="208"/>
      <c r="L1102" s="213"/>
      <c r="M1102" s="214"/>
      <c r="N1102" s="215"/>
      <c r="O1102" s="215"/>
      <c r="P1102" s="215"/>
      <c r="Q1102" s="215"/>
      <c r="R1102" s="215"/>
      <c r="S1102" s="215"/>
      <c r="T1102" s="216"/>
      <c r="AT1102" s="217" t="s">
        <v>222</v>
      </c>
      <c r="AU1102" s="217" t="s">
        <v>218</v>
      </c>
      <c r="AV1102" s="14" t="s">
        <v>87</v>
      </c>
      <c r="AW1102" s="14" t="s">
        <v>36</v>
      </c>
      <c r="AX1102" s="14" t="s">
        <v>77</v>
      </c>
      <c r="AY1102" s="217" t="s">
        <v>211</v>
      </c>
    </row>
    <row r="1103" spans="1:65" s="15" customFormat="1">
      <c r="B1103" s="218"/>
      <c r="C1103" s="219"/>
      <c r="D1103" s="198" t="s">
        <v>222</v>
      </c>
      <c r="E1103" s="220" t="s">
        <v>19</v>
      </c>
      <c r="F1103" s="221" t="s">
        <v>227</v>
      </c>
      <c r="G1103" s="219"/>
      <c r="H1103" s="222">
        <v>6.4</v>
      </c>
      <c r="I1103" s="223"/>
      <c r="J1103" s="219"/>
      <c r="K1103" s="219"/>
      <c r="L1103" s="224"/>
      <c r="M1103" s="225"/>
      <c r="N1103" s="226"/>
      <c r="O1103" s="226"/>
      <c r="P1103" s="226"/>
      <c r="Q1103" s="226"/>
      <c r="R1103" s="226"/>
      <c r="S1103" s="226"/>
      <c r="T1103" s="227"/>
      <c r="AT1103" s="228" t="s">
        <v>222</v>
      </c>
      <c r="AU1103" s="228" t="s">
        <v>218</v>
      </c>
      <c r="AV1103" s="15" t="s">
        <v>218</v>
      </c>
      <c r="AW1103" s="15" t="s">
        <v>36</v>
      </c>
      <c r="AX1103" s="15" t="s">
        <v>85</v>
      </c>
      <c r="AY1103" s="228" t="s">
        <v>211</v>
      </c>
    </row>
    <row r="1104" spans="1:65" s="2" customFormat="1" ht="16.5" customHeight="1">
      <c r="A1104" s="38"/>
      <c r="B1104" s="39"/>
      <c r="C1104" s="178" t="s">
        <v>841</v>
      </c>
      <c r="D1104" s="178" t="s">
        <v>214</v>
      </c>
      <c r="E1104" s="179" t="s">
        <v>842</v>
      </c>
      <c r="F1104" s="180" t="s">
        <v>456</v>
      </c>
      <c r="G1104" s="181" t="s">
        <v>397</v>
      </c>
      <c r="H1104" s="182">
        <v>1</v>
      </c>
      <c r="I1104" s="183"/>
      <c r="J1104" s="184">
        <f>ROUND(I1104*H1104,2)</f>
        <v>0</v>
      </c>
      <c r="K1104" s="180" t="s">
        <v>19</v>
      </c>
      <c r="L1104" s="43"/>
      <c r="M1104" s="185" t="s">
        <v>19</v>
      </c>
      <c r="N1104" s="186" t="s">
        <v>48</v>
      </c>
      <c r="O1104" s="68"/>
      <c r="P1104" s="187">
        <f>O1104*H1104</f>
        <v>0</v>
      </c>
      <c r="Q1104" s="187">
        <v>0</v>
      </c>
      <c r="R1104" s="187">
        <f>Q1104*H1104</f>
        <v>0</v>
      </c>
      <c r="S1104" s="187">
        <v>0</v>
      </c>
      <c r="T1104" s="188">
        <f>S1104*H1104</f>
        <v>0</v>
      </c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  <c r="AE1104" s="38"/>
      <c r="AR1104" s="189" t="s">
        <v>218</v>
      </c>
      <c r="AT1104" s="189" t="s">
        <v>214</v>
      </c>
      <c r="AU1104" s="189" t="s">
        <v>218</v>
      </c>
      <c r="AY1104" s="21" t="s">
        <v>211</v>
      </c>
      <c r="BE1104" s="190">
        <f>IF(N1104="základní",J1104,0)</f>
        <v>0</v>
      </c>
      <c r="BF1104" s="190">
        <f>IF(N1104="snížená",J1104,0)</f>
        <v>0</v>
      </c>
      <c r="BG1104" s="190">
        <f>IF(N1104="zákl. přenesená",J1104,0)</f>
        <v>0</v>
      </c>
      <c r="BH1104" s="190">
        <f>IF(N1104="sníž. přenesená",J1104,0)</f>
        <v>0</v>
      </c>
      <c r="BI1104" s="190">
        <f>IF(N1104="nulová",J1104,0)</f>
        <v>0</v>
      </c>
      <c r="BJ1104" s="21" t="s">
        <v>85</v>
      </c>
      <c r="BK1104" s="190">
        <f>ROUND(I1104*H1104,2)</f>
        <v>0</v>
      </c>
      <c r="BL1104" s="21" t="s">
        <v>218</v>
      </c>
      <c r="BM1104" s="189" t="s">
        <v>843</v>
      </c>
    </row>
    <row r="1105" spans="1:65" s="13" customFormat="1">
      <c r="B1105" s="196"/>
      <c r="C1105" s="197"/>
      <c r="D1105" s="198" t="s">
        <v>222</v>
      </c>
      <c r="E1105" s="199" t="s">
        <v>19</v>
      </c>
      <c r="F1105" s="200" t="s">
        <v>223</v>
      </c>
      <c r="G1105" s="197"/>
      <c r="H1105" s="199" t="s">
        <v>19</v>
      </c>
      <c r="I1105" s="201"/>
      <c r="J1105" s="197"/>
      <c r="K1105" s="197"/>
      <c r="L1105" s="202"/>
      <c r="M1105" s="203"/>
      <c r="N1105" s="204"/>
      <c r="O1105" s="204"/>
      <c r="P1105" s="204"/>
      <c r="Q1105" s="204"/>
      <c r="R1105" s="204"/>
      <c r="S1105" s="204"/>
      <c r="T1105" s="205"/>
      <c r="AT1105" s="206" t="s">
        <v>222</v>
      </c>
      <c r="AU1105" s="206" t="s">
        <v>218</v>
      </c>
      <c r="AV1105" s="13" t="s">
        <v>85</v>
      </c>
      <c r="AW1105" s="13" t="s">
        <v>36</v>
      </c>
      <c r="AX1105" s="13" t="s">
        <v>77</v>
      </c>
      <c r="AY1105" s="206" t="s">
        <v>211</v>
      </c>
    </row>
    <row r="1106" spans="1:65" s="13" customFormat="1">
      <c r="B1106" s="196"/>
      <c r="C1106" s="197"/>
      <c r="D1106" s="198" t="s">
        <v>222</v>
      </c>
      <c r="E1106" s="199" t="s">
        <v>19</v>
      </c>
      <c r="F1106" s="200" t="s">
        <v>391</v>
      </c>
      <c r="G1106" s="197"/>
      <c r="H1106" s="199" t="s">
        <v>19</v>
      </c>
      <c r="I1106" s="201"/>
      <c r="J1106" s="197"/>
      <c r="K1106" s="197"/>
      <c r="L1106" s="202"/>
      <c r="M1106" s="203"/>
      <c r="N1106" s="204"/>
      <c r="O1106" s="204"/>
      <c r="P1106" s="204"/>
      <c r="Q1106" s="204"/>
      <c r="R1106" s="204"/>
      <c r="S1106" s="204"/>
      <c r="T1106" s="205"/>
      <c r="AT1106" s="206" t="s">
        <v>222</v>
      </c>
      <c r="AU1106" s="206" t="s">
        <v>218</v>
      </c>
      <c r="AV1106" s="13" t="s">
        <v>85</v>
      </c>
      <c r="AW1106" s="13" t="s">
        <v>36</v>
      </c>
      <c r="AX1106" s="13" t="s">
        <v>77</v>
      </c>
      <c r="AY1106" s="206" t="s">
        <v>211</v>
      </c>
    </row>
    <row r="1107" spans="1:65" s="13" customFormat="1">
      <c r="B1107" s="196"/>
      <c r="C1107" s="197"/>
      <c r="D1107" s="198" t="s">
        <v>222</v>
      </c>
      <c r="E1107" s="199" t="s">
        <v>19</v>
      </c>
      <c r="F1107" s="200" t="s">
        <v>576</v>
      </c>
      <c r="G1107" s="197"/>
      <c r="H1107" s="199" t="s">
        <v>19</v>
      </c>
      <c r="I1107" s="201"/>
      <c r="J1107" s="197"/>
      <c r="K1107" s="197"/>
      <c r="L1107" s="202"/>
      <c r="M1107" s="203"/>
      <c r="N1107" s="204"/>
      <c r="O1107" s="204"/>
      <c r="P1107" s="204"/>
      <c r="Q1107" s="204"/>
      <c r="R1107" s="204"/>
      <c r="S1107" s="204"/>
      <c r="T1107" s="205"/>
      <c r="AT1107" s="206" t="s">
        <v>222</v>
      </c>
      <c r="AU1107" s="206" t="s">
        <v>218</v>
      </c>
      <c r="AV1107" s="13" t="s">
        <v>85</v>
      </c>
      <c r="AW1107" s="13" t="s">
        <v>36</v>
      </c>
      <c r="AX1107" s="13" t="s">
        <v>77</v>
      </c>
      <c r="AY1107" s="206" t="s">
        <v>211</v>
      </c>
    </row>
    <row r="1108" spans="1:65" s="13" customFormat="1">
      <c r="B1108" s="196"/>
      <c r="C1108" s="197"/>
      <c r="D1108" s="198" t="s">
        <v>222</v>
      </c>
      <c r="E1108" s="199" t="s">
        <v>19</v>
      </c>
      <c r="F1108" s="200" t="s">
        <v>309</v>
      </c>
      <c r="G1108" s="197"/>
      <c r="H1108" s="199" t="s">
        <v>19</v>
      </c>
      <c r="I1108" s="201"/>
      <c r="J1108" s="197"/>
      <c r="K1108" s="197"/>
      <c r="L1108" s="202"/>
      <c r="M1108" s="203"/>
      <c r="N1108" s="204"/>
      <c r="O1108" s="204"/>
      <c r="P1108" s="204"/>
      <c r="Q1108" s="204"/>
      <c r="R1108" s="204"/>
      <c r="S1108" s="204"/>
      <c r="T1108" s="205"/>
      <c r="AT1108" s="206" t="s">
        <v>222</v>
      </c>
      <c r="AU1108" s="206" t="s">
        <v>218</v>
      </c>
      <c r="AV1108" s="13" t="s">
        <v>85</v>
      </c>
      <c r="AW1108" s="13" t="s">
        <v>36</v>
      </c>
      <c r="AX1108" s="13" t="s">
        <v>77</v>
      </c>
      <c r="AY1108" s="206" t="s">
        <v>211</v>
      </c>
    </row>
    <row r="1109" spans="1:65" s="14" customFormat="1">
      <c r="B1109" s="207"/>
      <c r="C1109" s="208"/>
      <c r="D1109" s="198" t="s">
        <v>222</v>
      </c>
      <c r="E1109" s="209" t="s">
        <v>19</v>
      </c>
      <c r="F1109" s="210" t="s">
        <v>834</v>
      </c>
      <c r="G1109" s="208"/>
      <c r="H1109" s="211">
        <v>1</v>
      </c>
      <c r="I1109" s="212"/>
      <c r="J1109" s="208"/>
      <c r="K1109" s="208"/>
      <c r="L1109" s="213"/>
      <c r="M1109" s="214"/>
      <c r="N1109" s="215"/>
      <c r="O1109" s="215"/>
      <c r="P1109" s="215"/>
      <c r="Q1109" s="215"/>
      <c r="R1109" s="215"/>
      <c r="S1109" s="215"/>
      <c r="T1109" s="216"/>
      <c r="AT1109" s="217" t="s">
        <v>222</v>
      </c>
      <c r="AU1109" s="217" t="s">
        <v>218</v>
      </c>
      <c r="AV1109" s="14" t="s">
        <v>87</v>
      </c>
      <c r="AW1109" s="14" t="s">
        <v>36</v>
      </c>
      <c r="AX1109" s="14" t="s">
        <v>77</v>
      </c>
      <c r="AY1109" s="217" t="s">
        <v>211</v>
      </c>
    </row>
    <row r="1110" spans="1:65" s="15" customFormat="1">
      <c r="B1110" s="218"/>
      <c r="C1110" s="219"/>
      <c r="D1110" s="198" t="s">
        <v>222</v>
      </c>
      <c r="E1110" s="220" t="s">
        <v>19</v>
      </c>
      <c r="F1110" s="221" t="s">
        <v>227</v>
      </c>
      <c r="G1110" s="219"/>
      <c r="H1110" s="222">
        <v>1</v>
      </c>
      <c r="I1110" s="223"/>
      <c r="J1110" s="219"/>
      <c r="K1110" s="219"/>
      <c r="L1110" s="224"/>
      <c r="M1110" s="225"/>
      <c r="N1110" s="226"/>
      <c r="O1110" s="226"/>
      <c r="P1110" s="226"/>
      <c r="Q1110" s="226"/>
      <c r="R1110" s="226"/>
      <c r="S1110" s="226"/>
      <c r="T1110" s="227"/>
      <c r="AT1110" s="228" t="s">
        <v>222</v>
      </c>
      <c r="AU1110" s="228" t="s">
        <v>218</v>
      </c>
      <c r="AV1110" s="15" t="s">
        <v>218</v>
      </c>
      <c r="AW1110" s="15" t="s">
        <v>36</v>
      </c>
      <c r="AX1110" s="15" t="s">
        <v>85</v>
      </c>
      <c r="AY1110" s="228" t="s">
        <v>211</v>
      </c>
    </row>
    <row r="1111" spans="1:65" s="17" customFormat="1" ht="20.85" customHeight="1">
      <c r="B1111" s="241"/>
      <c r="C1111" s="242"/>
      <c r="D1111" s="243" t="s">
        <v>76</v>
      </c>
      <c r="E1111" s="243" t="s">
        <v>844</v>
      </c>
      <c r="F1111" s="243" t="s">
        <v>845</v>
      </c>
      <c r="G1111" s="242"/>
      <c r="H1111" s="242"/>
      <c r="I1111" s="244"/>
      <c r="J1111" s="245">
        <f>BK1111</f>
        <v>0</v>
      </c>
      <c r="K1111" s="242"/>
      <c r="L1111" s="246"/>
      <c r="M1111" s="247"/>
      <c r="N1111" s="248"/>
      <c r="O1111" s="248"/>
      <c r="P1111" s="249">
        <f>SUM(P1112:P1125)</f>
        <v>0</v>
      </c>
      <c r="Q1111" s="248"/>
      <c r="R1111" s="249">
        <f>SUM(R1112:R1125)</f>
        <v>0</v>
      </c>
      <c r="S1111" s="248"/>
      <c r="T1111" s="250">
        <f>SUM(T1112:T1125)</f>
        <v>0</v>
      </c>
      <c r="AR1111" s="251" t="s">
        <v>85</v>
      </c>
      <c r="AT1111" s="252" t="s">
        <v>76</v>
      </c>
      <c r="AU1111" s="252" t="s">
        <v>233</v>
      </c>
      <c r="AY1111" s="251" t="s">
        <v>211</v>
      </c>
      <c r="BK1111" s="253">
        <f>SUM(BK1112:BK1125)</f>
        <v>0</v>
      </c>
    </row>
    <row r="1112" spans="1:65" s="2" customFormat="1" ht="101.25" customHeight="1">
      <c r="A1112" s="38"/>
      <c r="B1112" s="39"/>
      <c r="C1112" s="178" t="s">
        <v>846</v>
      </c>
      <c r="D1112" s="178" t="s">
        <v>214</v>
      </c>
      <c r="E1112" s="179" t="s">
        <v>844</v>
      </c>
      <c r="F1112" s="180" t="s">
        <v>847</v>
      </c>
      <c r="G1112" s="181" t="s">
        <v>397</v>
      </c>
      <c r="H1112" s="182">
        <v>1</v>
      </c>
      <c r="I1112" s="183"/>
      <c r="J1112" s="184">
        <f>ROUND(I1112*H1112,2)</f>
        <v>0</v>
      </c>
      <c r="K1112" s="180" t="s">
        <v>19</v>
      </c>
      <c r="L1112" s="43"/>
      <c r="M1112" s="185" t="s">
        <v>19</v>
      </c>
      <c r="N1112" s="186" t="s">
        <v>48</v>
      </c>
      <c r="O1112" s="68"/>
      <c r="P1112" s="187">
        <f>O1112*H1112</f>
        <v>0</v>
      </c>
      <c r="Q1112" s="187">
        <v>0</v>
      </c>
      <c r="R1112" s="187">
        <f>Q1112*H1112</f>
        <v>0</v>
      </c>
      <c r="S1112" s="187">
        <v>0</v>
      </c>
      <c r="T1112" s="188">
        <f>S1112*H1112</f>
        <v>0</v>
      </c>
      <c r="U1112" s="38"/>
      <c r="V1112" s="38"/>
      <c r="W1112" s="38"/>
      <c r="X1112" s="38"/>
      <c r="Y1112" s="38"/>
      <c r="Z1112" s="38"/>
      <c r="AA1112" s="38"/>
      <c r="AB1112" s="38"/>
      <c r="AC1112" s="38"/>
      <c r="AD1112" s="38"/>
      <c r="AE1112" s="38"/>
      <c r="AR1112" s="189" t="s">
        <v>218</v>
      </c>
      <c r="AT1112" s="189" t="s">
        <v>214</v>
      </c>
      <c r="AU1112" s="189" t="s">
        <v>218</v>
      </c>
      <c r="AY1112" s="21" t="s">
        <v>211</v>
      </c>
      <c r="BE1112" s="190">
        <f>IF(N1112="základní",J1112,0)</f>
        <v>0</v>
      </c>
      <c r="BF1112" s="190">
        <f>IF(N1112="snížená",J1112,0)</f>
        <v>0</v>
      </c>
      <c r="BG1112" s="190">
        <f>IF(N1112="zákl. přenesená",J1112,0)</f>
        <v>0</v>
      </c>
      <c r="BH1112" s="190">
        <f>IF(N1112="sníž. přenesená",J1112,0)</f>
        <v>0</v>
      </c>
      <c r="BI1112" s="190">
        <f>IF(N1112="nulová",J1112,0)</f>
        <v>0</v>
      </c>
      <c r="BJ1112" s="21" t="s">
        <v>85</v>
      </c>
      <c r="BK1112" s="190">
        <f>ROUND(I1112*H1112,2)</f>
        <v>0</v>
      </c>
      <c r="BL1112" s="21" t="s">
        <v>218</v>
      </c>
      <c r="BM1112" s="189" t="s">
        <v>848</v>
      </c>
    </row>
    <row r="1113" spans="1:65" s="13" customFormat="1">
      <c r="B1113" s="196"/>
      <c r="C1113" s="197"/>
      <c r="D1113" s="198" t="s">
        <v>222</v>
      </c>
      <c r="E1113" s="199" t="s">
        <v>19</v>
      </c>
      <c r="F1113" s="200" t="s">
        <v>223</v>
      </c>
      <c r="G1113" s="197"/>
      <c r="H1113" s="199" t="s">
        <v>19</v>
      </c>
      <c r="I1113" s="201"/>
      <c r="J1113" s="197"/>
      <c r="K1113" s="197"/>
      <c r="L1113" s="202"/>
      <c r="M1113" s="203"/>
      <c r="N1113" s="204"/>
      <c r="O1113" s="204"/>
      <c r="P1113" s="204"/>
      <c r="Q1113" s="204"/>
      <c r="R1113" s="204"/>
      <c r="S1113" s="204"/>
      <c r="T1113" s="205"/>
      <c r="AT1113" s="206" t="s">
        <v>222</v>
      </c>
      <c r="AU1113" s="206" t="s">
        <v>218</v>
      </c>
      <c r="AV1113" s="13" t="s">
        <v>85</v>
      </c>
      <c r="AW1113" s="13" t="s">
        <v>36</v>
      </c>
      <c r="AX1113" s="13" t="s">
        <v>77</v>
      </c>
      <c r="AY1113" s="206" t="s">
        <v>211</v>
      </c>
    </row>
    <row r="1114" spans="1:65" s="13" customFormat="1">
      <c r="B1114" s="196"/>
      <c r="C1114" s="197"/>
      <c r="D1114" s="198" t="s">
        <v>222</v>
      </c>
      <c r="E1114" s="199" t="s">
        <v>19</v>
      </c>
      <c r="F1114" s="200" t="s">
        <v>391</v>
      </c>
      <c r="G1114" s="197"/>
      <c r="H1114" s="199" t="s">
        <v>19</v>
      </c>
      <c r="I1114" s="201"/>
      <c r="J1114" s="197"/>
      <c r="K1114" s="197"/>
      <c r="L1114" s="202"/>
      <c r="M1114" s="203"/>
      <c r="N1114" s="204"/>
      <c r="O1114" s="204"/>
      <c r="P1114" s="204"/>
      <c r="Q1114" s="204"/>
      <c r="R1114" s="204"/>
      <c r="S1114" s="204"/>
      <c r="T1114" s="205"/>
      <c r="AT1114" s="206" t="s">
        <v>222</v>
      </c>
      <c r="AU1114" s="206" t="s">
        <v>218</v>
      </c>
      <c r="AV1114" s="13" t="s">
        <v>85</v>
      </c>
      <c r="AW1114" s="13" t="s">
        <v>36</v>
      </c>
      <c r="AX1114" s="13" t="s">
        <v>77</v>
      </c>
      <c r="AY1114" s="206" t="s">
        <v>211</v>
      </c>
    </row>
    <row r="1115" spans="1:65" s="13" customFormat="1">
      <c r="B1115" s="196"/>
      <c r="C1115" s="197"/>
      <c r="D1115" s="198" t="s">
        <v>222</v>
      </c>
      <c r="E1115" s="199" t="s">
        <v>19</v>
      </c>
      <c r="F1115" s="200" t="s">
        <v>576</v>
      </c>
      <c r="G1115" s="197"/>
      <c r="H1115" s="199" t="s">
        <v>19</v>
      </c>
      <c r="I1115" s="201"/>
      <c r="J1115" s="197"/>
      <c r="K1115" s="197"/>
      <c r="L1115" s="202"/>
      <c r="M1115" s="203"/>
      <c r="N1115" s="204"/>
      <c r="O1115" s="204"/>
      <c r="P1115" s="204"/>
      <c r="Q1115" s="204"/>
      <c r="R1115" s="204"/>
      <c r="S1115" s="204"/>
      <c r="T1115" s="205"/>
      <c r="AT1115" s="206" t="s">
        <v>222</v>
      </c>
      <c r="AU1115" s="206" t="s">
        <v>218</v>
      </c>
      <c r="AV1115" s="13" t="s">
        <v>85</v>
      </c>
      <c r="AW1115" s="13" t="s">
        <v>36</v>
      </c>
      <c r="AX1115" s="13" t="s">
        <v>77</v>
      </c>
      <c r="AY1115" s="206" t="s">
        <v>211</v>
      </c>
    </row>
    <row r="1116" spans="1:65" s="13" customFormat="1">
      <c r="B1116" s="196"/>
      <c r="C1116" s="197"/>
      <c r="D1116" s="198" t="s">
        <v>222</v>
      </c>
      <c r="E1116" s="199" t="s">
        <v>19</v>
      </c>
      <c r="F1116" s="200" t="s">
        <v>311</v>
      </c>
      <c r="G1116" s="197"/>
      <c r="H1116" s="199" t="s">
        <v>19</v>
      </c>
      <c r="I1116" s="201"/>
      <c r="J1116" s="197"/>
      <c r="K1116" s="197"/>
      <c r="L1116" s="202"/>
      <c r="M1116" s="203"/>
      <c r="N1116" s="204"/>
      <c r="O1116" s="204"/>
      <c r="P1116" s="204"/>
      <c r="Q1116" s="204"/>
      <c r="R1116" s="204"/>
      <c r="S1116" s="204"/>
      <c r="T1116" s="205"/>
      <c r="AT1116" s="206" t="s">
        <v>222</v>
      </c>
      <c r="AU1116" s="206" t="s">
        <v>218</v>
      </c>
      <c r="AV1116" s="13" t="s">
        <v>85</v>
      </c>
      <c r="AW1116" s="13" t="s">
        <v>36</v>
      </c>
      <c r="AX1116" s="13" t="s">
        <v>77</v>
      </c>
      <c r="AY1116" s="206" t="s">
        <v>211</v>
      </c>
    </row>
    <row r="1117" spans="1:65" s="14" customFormat="1">
      <c r="B1117" s="207"/>
      <c r="C1117" s="208"/>
      <c r="D1117" s="198" t="s">
        <v>222</v>
      </c>
      <c r="E1117" s="209" t="s">
        <v>19</v>
      </c>
      <c r="F1117" s="210" t="s">
        <v>849</v>
      </c>
      <c r="G1117" s="208"/>
      <c r="H1117" s="211">
        <v>1</v>
      </c>
      <c r="I1117" s="212"/>
      <c r="J1117" s="208"/>
      <c r="K1117" s="208"/>
      <c r="L1117" s="213"/>
      <c r="M1117" s="214"/>
      <c r="N1117" s="215"/>
      <c r="O1117" s="215"/>
      <c r="P1117" s="215"/>
      <c r="Q1117" s="215"/>
      <c r="R1117" s="215"/>
      <c r="S1117" s="215"/>
      <c r="T1117" s="216"/>
      <c r="AT1117" s="217" t="s">
        <v>222</v>
      </c>
      <c r="AU1117" s="217" t="s">
        <v>218</v>
      </c>
      <c r="AV1117" s="14" t="s">
        <v>87</v>
      </c>
      <c r="AW1117" s="14" t="s">
        <v>36</v>
      </c>
      <c r="AX1117" s="14" t="s">
        <v>77</v>
      </c>
      <c r="AY1117" s="217" t="s">
        <v>211</v>
      </c>
    </row>
    <row r="1118" spans="1:65" s="15" customFormat="1">
      <c r="B1118" s="218"/>
      <c r="C1118" s="219"/>
      <c r="D1118" s="198" t="s">
        <v>222</v>
      </c>
      <c r="E1118" s="220" t="s">
        <v>19</v>
      </c>
      <c r="F1118" s="221" t="s">
        <v>227</v>
      </c>
      <c r="G1118" s="219"/>
      <c r="H1118" s="222">
        <v>1</v>
      </c>
      <c r="I1118" s="223"/>
      <c r="J1118" s="219"/>
      <c r="K1118" s="219"/>
      <c r="L1118" s="224"/>
      <c r="M1118" s="225"/>
      <c r="N1118" s="226"/>
      <c r="O1118" s="226"/>
      <c r="P1118" s="226"/>
      <c r="Q1118" s="226"/>
      <c r="R1118" s="226"/>
      <c r="S1118" s="226"/>
      <c r="T1118" s="227"/>
      <c r="AT1118" s="228" t="s">
        <v>222</v>
      </c>
      <c r="AU1118" s="228" t="s">
        <v>218</v>
      </c>
      <c r="AV1118" s="15" t="s">
        <v>218</v>
      </c>
      <c r="AW1118" s="15" t="s">
        <v>36</v>
      </c>
      <c r="AX1118" s="15" t="s">
        <v>85</v>
      </c>
      <c r="AY1118" s="228" t="s">
        <v>211</v>
      </c>
    </row>
    <row r="1119" spans="1:65" s="2" customFormat="1" ht="16.5" customHeight="1">
      <c r="A1119" s="38"/>
      <c r="B1119" s="39"/>
      <c r="C1119" s="178" t="s">
        <v>850</v>
      </c>
      <c r="D1119" s="178" t="s">
        <v>214</v>
      </c>
      <c r="E1119" s="179" t="s">
        <v>851</v>
      </c>
      <c r="F1119" s="180" t="s">
        <v>456</v>
      </c>
      <c r="G1119" s="181" t="s">
        <v>397</v>
      </c>
      <c r="H1119" s="182">
        <v>1</v>
      </c>
      <c r="I1119" s="183"/>
      <c r="J1119" s="184">
        <f>ROUND(I1119*H1119,2)</f>
        <v>0</v>
      </c>
      <c r="K1119" s="180" t="s">
        <v>19</v>
      </c>
      <c r="L1119" s="43"/>
      <c r="M1119" s="185" t="s">
        <v>19</v>
      </c>
      <c r="N1119" s="186" t="s">
        <v>48</v>
      </c>
      <c r="O1119" s="68"/>
      <c r="P1119" s="187">
        <f>O1119*H1119</f>
        <v>0</v>
      </c>
      <c r="Q1119" s="187">
        <v>0</v>
      </c>
      <c r="R1119" s="187">
        <f>Q1119*H1119</f>
        <v>0</v>
      </c>
      <c r="S1119" s="187">
        <v>0</v>
      </c>
      <c r="T1119" s="188">
        <f>S1119*H1119</f>
        <v>0</v>
      </c>
      <c r="U1119" s="38"/>
      <c r="V1119" s="38"/>
      <c r="W1119" s="38"/>
      <c r="X1119" s="38"/>
      <c r="Y1119" s="38"/>
      <c r="Z1119" s="38"/>
      <c r="AA1119" s="38"/>
      <c r="AB1119" s="38"/>
      <c r="AC1119" s="38"/>
      <c r="AD1119" s="38"/>
      <c r="AE1119" s="38"/>
      <c r="AR1119" s="189" t="s">
        <v>218</v>
      </c>
      <c r="AT1119" s="189" t="s">
        <v>214</v>
      </c>
      <c r="AU1119" s="189" t="s">
        <v>218</v>
      </c>
      <c r="AY1119" s="21" t="s">
        <v>211</v>
      </c>
      <c r="BE1119" s="190">
        <f>IF(N1119="základní",J1119,0)</f>
        <v>0</v>
      </c>
      <c r="BF1119" s="190">
        <f>IF(N1119="snížená",J1119,0)</f>
        <v>0</v>
      </c>
      <c r="BG1119" s="190">
        <f>IF(N1119="zákl. přenesená",J1119,0)</f>
        <v>0</v>
      </c>
      <c r="BH1119" s="190">
        <f>IF(N1119="sníž. přenesená",J1119,0)</f>
        <v>0</v>
      </c>
      <c r="BI1119" s="190">
        <f>IF(N1119="nulová",J1119,0)</f>
        <v>0</v>
      </c>
      <c r="BJ1119" s="21" t="s">
        <v>85</v>
      </c>
      <c r="BK1119" s="190">
        <f>ROUND(I1119*H1119,2)</f>
        <v>0</v>
      </c>
      <c r="BL1119" s="21" t="s">
        <v>218</v>
      </c>
      <c r="BM1119" s="189" t="s">
        <v>852</v>
      </c>
    </row>
    <row r="1120" spans="1:65" s="13" customFormat="1">
      <c r="B1120" s="196"/>
      <c r="C1120" s="197"/>
      <c r="D1120" s="198" t="s">
        <v>222</v>
      </c>
      <c r="E1120" s="199" t="s">
        <v>19</v>
      </c>
      <c r="F1120" s="200" t="s">
        <v>223</v>
      </c>
      <c r="G1120" s="197"/>
      <c r="H1120" s="199" t="s">
        <v>19</v>
      </c>
      <c r="I1120" s="201"/>
      <c r="J1120" s="197"/>
      <c r="K1120" s="197"/>
      <c r="L1120" s="202"/>
      <c r="M1120" s="203"/>
      <c r="N1120" s="204"/>
      <c r="O1120" s="204"/>
      <c r="P1120" s="204"/>
      <c r="Q1120" s="204"/>
      <c r="R1120" s="204"/>
      <c r="S1120" s="204"/>
      <c r="T1120" s="205"/>
      <c r="AT1120" s="206" t="s">
        <v>222</v>
      </c>
      <c r="AU1120" s="206" t="s">
        <v>218</v>
      </c>
      <c r="AV1120" s="13" t="s">
        <v>85</v>
      </c>
      <c r="AW1120" s="13" t="s">
        <v>36</v>
      </c>
      <c r="AX1120" s="13" t="s">
        <v>77</v>
      </c>
      <c r="AY1120" s="206" t="s">
        <v>211</v>
      </c>
    </row>
    <row r="1121" spans="1:65" s="13" customFormat="1">
      <c r="B1121" s="196"/>
      <c r="C1121" s="197"/>
      <c r="D1121" s="198" t="s">
        <v>222</v>
      </c>
      <c r="E1121" s="199" t="s">
        <v>19</v>
      </c>
      <c r="F1121" s="200" t="s">
        <v>391</v>
      </c>
      <c r="G1121" s="197"/>
      <c r="H1121" s="199" t="s">
        <v>19</v>
      </c>
      <c r="I1121" s="201"/>
      <c r="J1121" s="197"/>
      <c r="K1121" s="197"/>
      <c r="L1121" s="202"/>
      <c r="M1121" s="203"/>
      <c r="N1121" s="204"/>
      <c r="O1121" s="204"/>
      <c r="P1121" s="204"/>
      <c r="Q1121" s="204"/>
      <c r="R1121" s="204"/>
      <c r="S1121" s="204"/>
      <c r="T1121" s="205"/>
      <c r="AT1121" s="206" t="s">
        <v>222</v>
      </c>
      <c r="AU1121" s="206" t="s">
        <v>218</v>
      </c>
      <c r="AV1121" s="13" t="s">
        <v>85</v>
      </c>
      <c r="AW1121" s="13" t="s">
        <v>36</v>
      </c>
      <c r="AX1121" s="13" t="s">
        <v>77</v>
      </c>
      <c r="AY1121" s="206" t="s">
        <v>211</v>
      </c>
    </row>
    <row r="1122" spans="1:65" s="13" customFormat="1">
      <c r="B1122" s="196"/>
      <c r="C1122" s="197"/>
      <c r="D1122" s="198" t="s">
        <v>222</v>
      </c>
      <c r="E1122" s="199" t="s">
        <v>19</v>
      </c>
      <c r="F1122" s="200" t="s">
        <v>576</v>
      </c>
      <c r="G1122" s="197"/>
      <c r="H1122" s="199" t="s">
        <v>19</v>
      </c>
      <c r="I1122" s="201"/>
      <c r="J1122" s="197"/>
      <c r="K1122" s="197"/>
      <c r="L1122" s="202"/>
      <c r="M1122" s="203"/>
      <c r="N1122" s="204"/>
      <c r="O1122" s="204"/>
      <c r="P1122" s="204"/>
      <c r="Q1122" s="204"/>
      <c r="R1122" s="204"/>
      <c r="S1122" s="204"/>
      <c r="T1122" s="205"/>
      <c r="AT1122" s="206" t="s">
        <v>222</v>
      </c>
      <c r="AU1122" s="206" t="s">
        <v>218</v>
      </c>
      <c r="AV1122" s="13" t="s">
        <v>85</v>
      </c>
      <c r="AW1122" s="13" t="s">
        <v>36</v>
      </c>
      <c r="AX1122" s="13" t="s">
        <v>77</v>
      </c>
      <c r="AY1122" s="206" t="s">
        <v>211</v>
      </c>
    </row>
    <row r="1123" spans="1:65" s="13" customFormat="1">
      <c r="B1123" s="196"/>
      <c r="C1123" s="197"/>
      <c r="D1123" s="198" t="s">
        <v>222</v>
      </c>
      <c r="E1123" s="199" t="s">
        <v>19</v>
      </c>
      <c r="F1123" s="200" t="s">
        <v>311</v>
      </c>
      <c r="G1123" s="197"/>
      <c r="H1123" s="199" t="s">
        <v>19</v>
      </c>
      <c r="I1123" s="201"/>
      <c r="J1123" s="197"/>
      <c r="K1123" s="197"/>
      <c r="L1123" s="202"/>
      <c r="M1123" s="203"/>
      <c r="N1123" s="204"/>
      <c r="O1123" s="204"/>
      <c r="P1123" s="204"/>
      <c r="Q1123" s="204"/>
      <c r="R1123" s="204"/>
      <c r="S1123" s="204"/>
      <c r="T1123" s="205"/>
      <c r="AT1123" s="206" t="s">
        <v>222</v>
      </c>
      <c r="AU1123" s="206" t="s">
        <v>218</v>
      </c>
      <c r="AV1123" s="13" t="s">
        <v>85</v>
      </c>
      <c r="AW1123" s="13" t="s">
        <v>36</v>
      </c>
      <c r="AX1123" s="13" t="s">
        <v>77</v>
      </c>
      <c r="AY1123" s="206" t="s">
        <v>211</v>
      </c>
    </row>
    <row r="1124" spans="1:65" s="14" customFormat="1">
      <c r="B1124" s="207"/>
      <c r="C1124" s="208"/>
      <c r="D1124" s="198" t="s">
        <v>222</v>
      </c>
      <c r="E1124" s="209" t="s">
        <v>19</v>
      </c>
      <c r="F1124" s="210" t="s">
        <v>849</v>
      </c>
      <c r="G1124" s="208"/>
      <c r="H1124" s="211">
        <v>1</v>
      </c>
      <c r="I1124" s="212"/>
      <c r="J1124" s="208"/>
      <c r="K1124" s="208"/>
      <c r="L1124" s="213"/>
      <c r="M1124" s="214"/>
      <c r="N1124" s="215"/>
      <c r="O1124" s="215"/>
      <c r="P1124" s="215"/>
      <c r="Q1124" s="215"/>
      <c r="R1124" s="215"/>
      <c r="S1124" s="215"/>
      <c r="T1124" s="216"/>
      <c r="AT1124" s="217" t="s">
        <v>222</v>
      </c>
      <c r="AU1124" s="217" t="s">
        <v>218</v>
      </c>
      <c r="AV1124" s="14" t="s">
        <v>87</v>
      </c>
      <c r="AW1124" s="14" t="s">
        <v>36</v>
      </c>
      <c r="AX1124" s="14" t="s">
        <v>77</v>
      </c>
      <c r="AY1124" s="217" t="s">
        <v>211</v>
      </c>
    </row>
    <row r="1125" spans="1:65" s="15" customFormat="1">
      <c r="B1125" s="218"/>
      <c r="C1125" s="219"/>
      <c r="D1125" s="198" t="s">
        <v>222</v>
      </c>
      <c r="E1125" s="220" t="s">
        <v>19</v>
      </c>
      <c r="F1125" s="221" t="s">
        <v>227</v>
      </c>
      <c r="G1125" s="219"/>
      <c r="H1125" s="222">
        <v>1</v>
      </c>
      <c r="I1125" s="223"/>
      <c r="J1125" s="219"/>
      <c r="K1125" s="219"/>
      <c r="L1125" s="224"/>
      <c r="M1125" s="225"/>
      <c r="N1125" s="226"/>
      <c r="O1125" s="226"/>
      <c r="P1125" s="226"/>
      <c r="Q1125" s="226"/>
      <c r="R1125" s="226"/>
      <c r="S1125" s="226"/>
      <c r="T1125" s="227"/>
      <c r="AT1125" s="228" t="s">
        <v>222</v>
      </c>
      <c r="AU1125" s="228" t="s">
        <v>218</v>
      </c>
      <c r="AV1125" s="15" t="s">
        <v>218</v>
      </c>
      <c r="AW1125" s="15" t="s">
        <v>36</v>
      </c>
      <c r="AX1125" s="15" t="s">
        <v>85</v>
      </c>
      <c r="AY1125" s="228" t="s">
        <v>211</v>
      </c>
    </row>
    <row r="1126" spans="1:65" s="12" customFormat="1" ht="22.9" customHeight="1">
      <c r="B1126" s="162"/>
      <c r="C1126" s="163"/>
      <c r="D1126" s="164" t="s">
        <v>76</v>
      </c>
      <c r="E1126" s="176" t="s">
        <v>266</v>
      </c>
      <c r="F1126" s="176" t="s">
        <v>853</v>
      </c>
      <c r="G1126" s="163"/>
      <c r="H1126" s="163"/>
      <c r="I1126" s="166"/>
      <c r="J1126" s="177">
        <f>BK1126</f>
        <v>0</v>
      </c>
      <c r="K1126" s="163"/>
      <c r="L1126" s="168"/>
      <c r="M1126" s="169"/>
      <c r="N1126" s="170"/>
      <c r="O1126" s="170"/>
      <c r="P1126" s="171">
        <f>SUM(P1127:P1306)</f>
        <v>0</v>
      </c>
      <c r="Q1126" s="170"/>
      <c r="R1126" s="171">
        <f>SUM(R1127:R1306)</f>
        <v>1.5087200000000001</v>
      </c>
      <c r="S1126" s="170"/>
      <c r="T1126" s="172">
        <f>SUM(T1127:T1306)</f>
        <v>96.020572000000001</v>
      </c>
      <c r="AR1126" s="173" t="s">
        <v>85</v>
      </c>
      <c r="AT1126" s="174" t="s">
        <v>76</v>
      </c>
      <c r="AU1126" s="174" t="s">
        <v>85</v>
      </c>
      <c r="AY1126" s="173" t="s">
        <v>211</v>
      </c>
      <c r="BK1126" s="175">
        <f>SUM(BK1127:BK1306)</f>
        <v>0</v>
      </c>
    </row>
    <row r="1127" spans="1:65" s="2" customFormat="1" ht="49.15" customHeight="1">
      <c r="A1127" s="38"/>
      <c r="B1127" s="39"/>
      <c r="C1127" s="178" t="s">
        <v>854</v>
      </c>
      <c r="D1127" s="178" t="s">
        <v>214</v>
      </c>
      <c r="E1127" s="179" t="s">
        <v>855</v>
      </c>
      <c r="F1127" s="180" t="s">
        <v>856</v>
      </c>
      <c r="G1127" s="181" t="s">
        <v>96</v>
      </c>
      <c r="H1127" s="182">
        <v>1380.2</v>
      </c>
      <c r="I1127" s="183"/>
      <c r="J1127" s="184">
        <f>ROUND(I1127*H1127,2)</f>
        <v>0</v>
      </c>
      <c r="K1127" s="180" t="s">
        <v>217</v>
      </c>
      <c r="L1127" s="43"/>
      <c r="M1127" s="185" t="s">
        <v>19</v>
      </c>
      <c r="N1127" s="186" t="s">
        <v>48</v>
      </c>
      <c r="O1127" s="68"/>
      <c r="P1127" s="187">
        <f>O1127*H1127</f>
        <v>0</v>
      </c>
      <c r="Q1127" s="187">
        <v>0</v>
      </c>
      <c r="R1127" s="187">
        <f>Q1127*H1127</f>
        <v>0</v>
      </c>
      <c r="S1127" s="187">
        <v>0</v>
      </c>
      <c r="T1127" s="188">
        <f>S1127*H1127</f>
        <v>0</v>
      </c>
      <c r="U1127" s="38"/>
      <c r="V1127" s="38"/>
      <c r="W1127" s="38"/>
      <c r="X1127" s="38"/>
      <c r="Y1127" s="38"/>
      <c r="Z1127" s="38"/>
      <c r="AA1127" s="38"/>
      <c r="AB1127" s="38"/>
      <c r="AC1127" s="38"/>
      <c r="AD1127" s="38"/>
      <c r="AE1127" s="38"/>
      <c r="AR1127" s="189" t="s">
        <v>218</v>
      </c>
      <c r="AT1127" s="189" t="s">
        <v>214</v>
      </c>
      <c r="AU1127" s="189" t="s">
        <v>87</v>
      </c>
      <c r="AY1127" s="21" t="s">
        <v>211</v>
      </c>
      <c r="BE1127" s="190">
        <f>IF(N1127="základní",J1127,0)</f>
        <v>0</v>
      </c>
      <c r="BF1127" s="190">
        <f>IF(N1127="snížená",J1127,0)</f>
        <v>0</v>
      </c>
      <c r="BG1127" s="190">
        <f>IF(N1127="zákl. přenesená",J1127,0)</f>
        <v>0</v>
      </c>
      <c r="BH1127" s="190">
        <f>IF(N1127="sníž. přenesená",J1127,0)</f>
        <v>0</v>
      </c>
      <c r="BI1127" s="190">
        <f>IF(N1127="nulová",J1127,0)</f>
        <v>0</v>
      </c>
      <c r="BJ1127" s="21" t="s">
        <v>85</v>
      </c>
      <c r="BK1127" s="190">
        <f>ROUND(I1127*H1127,2)</f>
        <v>0</v>
      </c>
      <c r="BL1127" s="21" t="s">
        <v>218</v>
      </c>
      <c r="BM1127" s="189" t="s">
        <v>857</v>
      </c>
    </row>
    <row r="1128" spans="1:65" s="2" customFormat="1">
      <c r="A1128" s="38"/>
      <c r="B1128" s="39"/>
      <c r="C1128" s="40"/>
      <c r="D1128" s="191" t="s">
        <v>220</v>
      </c>
      <c r="E1128" s="40"/>
      <c r="F1128" s="192" t="s">
        <v>858</v>
      </c>
      <c r="G1128" s="40"/>
      <c r="H1128" s="40"/>
      <c r="I1128" s="193"/>
      <c r="J1128" s="40"/>
      <c r="K1128" s="40"/>
      <c r="L1128" s="43"/>
      <c r="M1128" s="194"/>
      <c r="N1128" s="195"/>
      <c r="O1128" s="68"/>
      <c r="P1128" s="68"/>
      <c r="Q1128" s="68"/>
      <c r="R1128" s="68"/>
      <c r="S1128" s="68"/>
      <c r="T1128" s="69"/>
      <c r="U1128" s="38"/>
      <c r="V1128" s="38"/>
      <c r="W1128" s="38"/>
      <c r="X1128" s="38"/>
      <c r="Y1128" s="38"/>
      <c r="Z1128" s="38"/>
      <c r="AA1128" s="38"/>
      <c r="AB1128" s="38"/>
      <c r="AC1128" s="38"/>
      <c r="AD1128" s="38"/>
      <c r="AE1128" s="38"/>
      <c r="AT1128" s="21" t="s">
        <v>220</v>
      </c>
      <c r="AU1128" s="21" t="s">
        <v>87</v>
      </c>
    </row>
    <row r="1129" spans="1:65" s="13" customFormat="1">
      <c r="B1129" s="196"/>
      <c r="C1129" s="197"/>
      <c r="D1129" s="198" t="s">
        <v>222</v>
      </c>
      <c r="E1129" s="199" t="s">
        <v>19</v>
      </c>
      <c r="F1129" s="200" t="s">
        <v>223</v>
      </c>
      <c r="G1129" s="197"/>
      <c r="H1129" s="199" t="s">
        <v>19</v>
      </c>
      <c r="I1129" s="201"/>
      <c r="J1129" s="197"/>
      <c r="K1129" s="197"/>
      <c r="L1129" s="202"/>
      <c r="M1129" s="203"/>
      <c r="N1129" s="204"/>
      <c r="O1129" s="204"/>
      <c r="P1129" s="204"/>
      <c r="Q1129" s="204"/>
      <c r="R1129" s="204"/>
      <c r="S1129" s="204"/>
      <c r="T1129" s="205"/>
      <c r="AT1129" s="206" t="s">
        <v>222</v>
      </c>
      <c r="AU1129" s="206" t="s">
        <v>87</v>
      </c>
      <c r="AV1129" s="13" t="s">
        <v>85</v>
      </c>
      <c r="AW1129" s="13" t="s">
        <v>36</v>
      </c>
      <c r="AX1129" s="13" t="s">
        <v>77</v>
      </c>
      <c r="AY1129" s="206" t="s">
        <v>211</v>
      </c>
    </row>
    <row r="1130" spans="1:65" s="13" customFormat="1">
      <c r="B1130" s="196"/>
      <c r="C1130" s="197"/>
      <c r="D1130" s="198" t="s">
        <v>222</v>
      </c>
      <c r="E1130" s="199" t="s">
        <v>19</v>
      </c>
      <c r="F1130" s="200" t="s">
        <v>859</v>
      </c>
      <c r="G1130" s="197"/>
      <c r="H1130" s="199" t="s">
        <v>19</v>
      </c>
      <c r="I1130" s="201"/>
      <c r="J1130" s="197"/>
      <c r="K1130" s="197"/>
      <c r="L1130" s="202"/>
      <c r="M1130" s="203"/>
      <c r="N1130" s="204"/>
      <c r="O1130" s="204"/>
      <c r="P1130" s="204"/>
      <c r="Q1130" s="204"/>
      <c r="R1130" s="204"/>
      <c r="S1130" s="204"/>
      <c r="T1130" s="205"/>
      <c r="AT1130" s="206" t="s">
        <v>222</v>
      </c>
      <c r="AU1130" s="206" t="s">
        <v>87</v>
      </c>
      <c r="AV1130" s="13" t="s">
        <v>85</v>
      </c>
      <c r="AW1130" s="13" t="s">
        <v>36</v>
      </c>
      <c r="AX1130" s="13" t="s">
        <v>77</v>
      </c>
      <c r="AY1130" s="206" t="s">
        <v>211</v>
      </c>
    </row>
    <row r="1131" spans="1:65" s="14" customFormat="1">
      <c r="B1131" s="207"/>
      <c r="C1131" s="208"/>
      <c r="D1131" s="198" t="s">
        <v>222</v>
      </c>
      <c r="E1131" s="209" t="s">
        <v>19</v>
      </c>
      <c r="F1131" s="210" t="s">
        <v>860</v>
      </c>
      <c r="G1131" s="208"/>
      <c r="H1131" s="211">
        <v>312.48</v>
      </c>
      <c r="I1131" s="212"/>
      <c r="J1131" s="208"/>
      <c r="K1131" s="208"/>
      <c r="L1131" s="213"/>
      <c r="M1131" s="214"/>
      <c r="N1131" s="215"/>
      <c r="O1131" s="215"/>
      <c r="P1131" s="215"/>
      <c r="Q1131" s="215"/>
      <c r="R1131" s="215"/>
      <c r="S1131" s="215"/>
      <c r="T1131" s="216"/>
      <c r="AT1131" s="217" t="s">
        <v>222</v>
      </c>
      <c r="AU1131" s="217" t="s">
        <v>87</v>
      </c>
      <c r="AV1131" s="14" t="s">
        <v>87</v>
      </c>
      <c r="AW1131" s="14" t="s">
        <v>36</v>
      </c>
      <c r="AX1131" s="14" t="s">
        <v>77</v>
      </c>
      <c r="AY1131" s="217" t="s">
        <v>211</v>
      </c>
    </row>
    <row r="1132" spans="1:65" s="14" customFormat="1">
      <c r="B1132" s="207"/>
      <c r="C1132" s="208"/>
      <c r="D1132" s="198" t="s">
        <v>222</v>
      </c>
      <c r="E1132" s="209" t="s">
        <v>19</v>
      </c>
      <c r="F1132" s="210" t="s">
        <v>861</v>
      </c>
      <c r="G1132" s="208"/>
      <c r="H1132" s="211">
        <v>81.2</v>
      </c>
      <c r="I1132" s="212"/>
      <c r="J1132" s="208"/>
      <c r="K1132" s="208"/>
      <c r="L1132" s="213"/>
      <c r="M1132" s="214"/>
      <c r="N1132" s="215"/>
      <c r="O1132" s="215"/>
      <c r="P1132" s="215"/>
      <c r="Q1132" s="215"/>
      <c r="R1132" s="215"/>
      <c r="S1132" s="215"/>
      <c r="T1132" s="216"/>
      <c r="AT1132" s="217" t="s">
        <v>222</v>
      </c>
      <c r="AU1132" s="217" t="s">
        <v>87</v>
      </c>
      <c r="AV1132" s="14" t="s">
        <v>87</v>
      </c>
      <c r="AW1132" s="14" t="s">
        <v>36</v>
      </c>
      <c r="AX1132" s="14" t="s">
        <v>77</v>
      </c>
      <c r="AY1132" s="217" t="s">
        <v>211</v>
      </c>
    </row>
    <row r="1133" spans="1:65" s="14" customFormat="1">
      <c r="B1133" s="207"/>
      <c r="C1133" s="208"/>
      <c r="D1133" s="198" t="s">
        <v>222</v>
      </c>
      <c r="E1133" s="209" t="s">
        <v>19</v>
      </c>
      <c r="F1133" s="210" t="s">
        <v>862</v>
      </c>
      <c r="G1133" s="208"/>
      <c r="H1133" s="211">
        <v>298</v>
      </c>
      <c r="I1133" s="212"/>
      <c r="J1133" s="208"/>
      <c r="K1133" s="208"/>
      <c r="L1133" s="213"/>
      <c r="M1133" s="214"/>
      <c r="N1133" s="215"/>
      <c r="O1133" s="215"/>
      <c r="P1133" s="215"/>
      <c r="Q1133" s="215"/>
      <c r="R1133" s="215"/>
      <c r="S1133" s="215"/>
      <c r="T1133" s="216"/>
      <c r="AT1133" s="217" t="s">
        <v>222</v>
      </c>
      <c r="AU1133" s="217" t="s">
        <v>87</v>
      </c>
      <c r="AV1133" s="14" t="s">
        <v>87</v>
      </c>
      <c r="AW1133" s="14" t="s">
        <v>36</v>
      </c>
      <c r="AX1133" s="14" t="s">
        <v>77</v>
      </c>
      <c r="AY1133" s="217" t="s">
        <v>211</v>
      </c>
    </row>
    <row r="1134" spans="1:65" s="14" customFormat="1">
      <c r="B1134" s="207"/>
      <c r="C1134" s="208"/>
      <c r="D1134" s="198" t="s">
        <v>222</v>
      </c>
      <c r="E1134" s="209" t="s">
        <v>19</v>
      </c>
      <c r="F1134" s="210" t="s">
        <v>863</v>
      </c>
      <c r="G1134" s="208"/>
      <c r="H1134" s="211">
        <v>55.65</v>
      </c>
      <c r="I1134" s="212"/>
      <c r="J1134" s="208"/>
      <c r="K1134" s="208"/>
      <c r="L1134" s="213"/>
      <c r="M1134" s="214"/>
      <c r="N1134" s="215"/>
      <c r="O1134" s="215"/>
      <c r="P1134" s="215"/>
      <c r="Q1134" s="215"/>
      <c r="R1134" s="215"/>
      <c r="S1134" s="215"/>
      <c r="T1134" s="216"/>
      <c r="AT1134" s="217" t="s">
        <v>222</v>
      </c>
      <c r="AU1134" s="217" t="s">
        <v>87</v>
      </c>
      <c r="AV1134" s="14" t="s">
        <v>87</v>
      </c>
      <c r="AW1134" s="14" t="s">
        <v>36</v>
      </c>
      <c r="AX1134" s="14" t="s">
        <v>77</v>
      </c>
      <c r="AY1134" s="217" t="s">
        <v>211</v>
      </c>
    </row>
    <row r="1135" spans="1:65" s="14" customFormat="1">
      <c r="B1135" s="207"/>
      <c r="C1135" s="208"/>
      <c r="D1135" s="198" t="s">
        <v>222</v>
      </c>
      <c r="E1135" s="209" t="s">
        <v>19</v>
      </c>
      <c r="F1135" s="210" t="s">
        <v>864</v>
      </c>
      <c r="G1135" s="208"/>
      <c r="H1135" s="211">
        <v>320</v>
      </c>
      <c r="I1135" s="212"/>
      <c r="J1135" s="208"/>
      <c r="K1135" s="208"/>
      <c r="L1135" s="213"/>
      <c r="M1135" s="214"/>
      <c r="N1135" s="215"/>
      <c r="O1135" s="215"/>
      <c r="P1135" s="215"/>
      <c r="Q1135" s="215"/>
      <c r="R1135" s="215"/>
      <c r="S1135" s="215"/>
      <c r="T1135" s="216"/>
      <c r="AT1135" s="217" t="s">
        <v>222</v>
      </c>
      <c r="AU1135" s="217" t="s">
        <v>87</v>
      </c>
      <c r="AV1135" s="14" t="s">
        <v>87</v>
      </c>
      <c r="AW1135" s="14" t="s">
        <v>36</v>
      </c>
      <c r="AX1135" s="14" t="s">
        <v>77</v>
      </c>
      <c r="AY1135" s="217" t="s">
        <v>211</v>
      </c>
    </row>
    <row r="1136" spans="1:65" s="14" customFormat="1">
      <c r="B1136" s="207"/>
      <c r="C1136" s="208"/>
      <c r="D1136" s="198" t="s">
        <v>222</v>
      </c>
      <c r="E1136" s="209" t="s">
        <v>19</v>
      </c>
      <c r="F1136" s="210" t="s">
        <v>865</v>
      </c>
      <c r="G1136" s="208"/>
      <c r="H1136" s="211">
        <v>74.62</v>
      </c>
      <c r="I1136" s="212"/>
      <c r="J1136" s="208"/>
      <c r="K1136" s="208"/>
      <c r="L1136" s="213"/>
      <c r="M1136" s="214"/>
      <c r="N1136" s="215"/>
      <c r="O1136" s="215"/>
      <c r="P1136" s="215"/>
      <c r="Q1136" s="215"/>
      <c r="R1136" s="215"/>
      <c r="S1136" s="215"/>
      <c r="T1136" s="216"/>
      <c r="AT1136" s="217" t="s">
        <v>222</v>
      </c>
      <c r="AU1136" s="217" t="s">
        <v>87</v>
      </c>
      <c r="AV1136" s="14" t="s">
        <v>87</v>
      </c>
      <c r="AW1136" s="14" t="s">
        <v>36</v>
      </c>
      <c r="AX1136" s="14" t="s">
        <v>77</v>
      </c>
      <c r="AY1136" s="217" t="s">
        <v>211</v>
      </c>
    </row>
    <row r="1137" spans="1:65" s="14" customFormat="1">
      <c r="B1137" s="207"/>
      <c r="C1137" s="208"/>
      <c r="D1137" s="198" t="s">
        <v>222</v>
      </c>
      <c r="E1137" s="209" t="s">
        <v>19</v>
      </c>
      <c r="F1137" s="210" t="s">
        <v>866</v>
      </c>
      <c r="G1137" s="208"/>
      <c r="H1137" s="211">
        <v>32.5</v>
      </c>
      <c r="I1137" s="212"/>
      <c r="J1137" s="208"/>
      <c r="K1137" s="208"/>
      <c r="L1137" s="213"/>
      <c r="M1137" s="214"/>
      <c r="N1137" s="215"/>
      <c r="O1137" s="215"/>
      <c r="P1137" s="215"/>
      <c r="Q1137" s="215"/>
      <c r="R1137" s="215"/>
      <c r="S1137" s="215"/>
      <c r="T1137" s="216"/>
      <c r="AT1137" s="217" t="s">
        <v>222</v>
      </c>
      <c r="AU1137" s="217" t="s">
        <v>87</v>
      </c>
      <c r="AV1137" s="14" t="s">
        <v>87</v>
      </c>
      <c r="AW1137" s="14" t="s">
        <v>36</v>
      </c>
      <c r="AX1137" s="14" t="s">
        <v>77</v>
      </c>
      <c r="AY1137" s="217" t="s">
        <v>211</v>
      </c>
    </row>
    <row r="1138" spans="1:65" s="14" customFormat="1">
      <c r="B1138" s="207"/>
      <c r="C1138" s="208"/>
      <c r="D1138" s="198" t="s">
        <v>222</v>
      </c>
      <c r="E1138" s="209" t="s">
        <v>19</v>
      </c>
      <c r="F1138" s="210" t="s">
        <v>867</v>
      </c>
      <c r="G1138" s="208"/>
      <c r="H1138" s="211">
        <v>52.5</v>
      </c>
      <c r="I1138" s="212"/>
      <c r="J1138" s="208"/>
      <c r="K1138" s="208"/>
      <c r="L1138" s="213"/>
      <c r="M1138" s="214"/>
      <c r="N1138" s="215"/>
      <c r="O1138" s="215"/>
      <c r="P1138" s="215"/>
      <c r="Q1138" s="215"/>
      <c r="R1138" s="215"/>
      <c r="S1138" s="215"/>
      <c r="T1138" s="216"/>
      <c r="AT1138" s="217" t="s">
        <v>222</v>
      </c>
      <c r="AU1138" s="217" t="s">
        <v>87</v>
      </c>
      <c r="AV1138" s="14" t="s">
        <v>87</v>
      </c>
      <c r="AW1138" s="14" t="s">
        <v>36</v>
      </c>
      <c r="AX1138" s="14" t="s">
        <v>77</v>
      </c>
      <c r="AY1138" s="217" t="s">
        <v>211</v>
      </c>
    </row>
    <row r="1139" spans="1:65" s="14" customFormat="1">
      <c r="B1139" s="207"/>
      <c r="C1139" s="208"/>
      <c r="D1139" s="198" t="s">
        <v>222</v>
      </c>
      <c r="E1139" s="209" t="s">
        <v>19</v>
      </c>
      <c r="F1139" s="210" t="s">
        <v>868</v>
      </c>
      <c r="G1139" s="208"/>
      <c r="H1139" s="211">
        <v>68.25</v>
      </c>
      <c r="I1139" s="212"/>
      <c r="J1139" s="208"/>
      <c r="K1139" s="208"/>
      <c r="L1139" s="213"/>
      <c r="M1139" s="214"/>
      <c r="N1139" s="215"/>
      <c r="O1139" s="215"/>
      <c r="P1139" s="215"/>
      <c r="Q1139" s="215"/>
      <c r="R1139" s="215"/>
      <c r="S1139" s="215"/>
      <c r="T1139" s="216"/>
      <c r="AT1139" s="217" t="s">
        <v>222</v>
      </c>
      <c r="AU1139" s="217" t="s">
        <v>87</v>
      </c>
      <c r="AV1139" s="14" t="s">
        <v>87</v>
      </c>
      <c r="AW1139" s="14" t="s">
        <v>36</v>
      </c>
      <c r="AX1139" s="14" t="s">
        <v>77</v>
      </c>
      <c r="AY1139" s="217" t="s">
        <v>211</v>
      </c>
    </row>
    <row r="1140" spans="1:65" s="14" customFormat="1">
      <c r="B1140" s="207"/>
      <c r="C1140" s="208"/>
      <c r="D1140" s="198" t="s">
        <v>222</v>
      </c>
      <c r="E1140" s="209" t="s">
        <v>19</v>
      </c>
      <c r="F1140" s="210" t="s">
        <v>869</v>
      </c>
      <c r="G1140" s="208"/>
      <c r="H1140" s="211">
        <v>85</v>
      </c>
      <c r="I1140" s="212"/>
      <c r="J1140" s="208"/>
      <c r="K1140" s="208"/>
      <c r="L1140" s="213"/>
      <c r="M1140" s="214"/>
      <c r="N1140" s="215"/>
      <c r="O1140" s="215"/>
      <c r="P1140" s="215"/>
      <c r="Q1140" s="215"/>
      <c r="R1140" s="215"/>
      <c r="S1140" s="215"/>
      <c r="T1140" s="216"/>
      <c r="AT1140" s="217" t="s">
        <v>222</v>
      </c>
      <c r="AU1140" s="217" t="s">
        <v>87</v>
      </c>
      <c r="AV1140" s="14" t="s">
        <v>87</v>
      </c>
      <c r="AW1140" s="14" t="s">
        <v>36</v>
      </c>
      <c r="AX1140" s="14" t="s">
        <v>77</v>
      </c>
      <c r="AY1140" s="217" t="s">
        <v>211</v>
      </c>
    </row>
    <row r="1141" spans="1:65" s="15" customFormat="1">
      <c r="B1141" s="218"/>
      <c r="C1141" s="219"/>
      <c r="D1141" s="198" t="s">
        <v>222</v>
      </c>
      <c r="E1141" s="220" t="s">
        <v>133</v>
      </c>
      <c r="F1141" s="221" t="s">
        <v>227</v>
      </c>
      <c r="G1141" s="219"/>
      <c r="H1141" s="222">
        <v>1380.2</v>
      </c>
      <c r="I1141" s="223"/>
      <c r="J1141" s="219"/>
      <c r="K1141" s="219"/>
      <c r="L1141" s="224"/>
      <c r="M1141" s="225"/>
      <c r="N1141" s="226"/>
      <c r="O1141" s="226"/>
      <c r="P1141" s="226"/>
      <c r="Q1141" s="226"/>
      <c r="R1141" s="226"/>
      <c r="S1141" s="226"/>
      <c r="T1141" s="227"/>
      <c r="AT1141" s="228" t="s">
        <v>222</v>
      </c>
      <c r="AU1141" s="228" t="s">
        <v>87</v>
      </c>
      <c r="AV1141" s="15" t="s">
        <v>218</v>
      </c>
      <c r="AW1141" s="15" t="s">
        <v>36</v>
      </c>
      <c r="AX1141" s="15" t="s">
        <v>85</v>
      </c>
      <c r="AY1141" s="228" t="s">
        <v>211</v>
      </c>
    </row>
    <row r="1142" spans="1:65" s="2" customFormat="1" ht="55.5" customHeight="1">
      <c r="A1142" s="38"/>
      <c r="B1142" s="39"/>
      <c r="C1142" s="178" t="s">
        <v>870</v>
      </c>
      <c r="D1142" s="178" t="s">
        <v>214</v>
      </c>
      <c r="E1142" s="179" t="s">
        <v>871</v>
      </c>
      <c r="F1142" s="180" t="s">
        <v>872</v>
      </c>
      <c r="G1142" s="181" t="s">
        <v>96</v>
      </c>
      <c r="H1142" s="182">
        <v>414060</v>
      </c>
      <c r="I1142" s="183"/>
      <c r="J1142" s="184">
        <f>ROUND(I1142*H1142,2)</f>
        <v>0</v>
      </c>
      <c r="K1142" s="180" t="s">
        <v>217</v>
      </c>
      <c r="L1142" s="43"/>
      <c r="M1142" s="185" t="s">
        <v>19</v>
      </c>
      <c r="N1142" s="186" t="s">
        <v>48</v>
      </c>
      <c r="O1142" s="68"/>
      <c r="P1142" s="187">
        <f>O1142*H1142</f>
        <v>0</v>
      </c>
      <c r="Q1142" s="187">
        <v>0</v>
      </c>
      <c r="R1142" s="187">
        <f>Q1142*H1142</f>
        <v>0</v>
      </c>
      <c r="S1142" s="187">
        <v>0</v>
      </c>
      <c r="T1142" s="188">
        <f>S1142*H1142</f>
        <v>0</v>
      </c>
      <c r="U1142" s="38"/>
      <c r="V1142" s="38"/>
      <c r="W1142" s="38"/>
      <c r="X1142" s="38"/>
      <c r="Y1142" s="38"/>
      <c r="Z1142" s="38"/>
      <c r="AA1142" s="38"/>
      <c r="AB1142" s="38"/>
      <c r="AC1142" s="38"/>
      <c r="AD1142" s="38"/>
      <c r="AE1142" s="38"/>
      <c r="AR1142" s="189" t="s">
        <v>218</v>
      </c>
      <c r="AT1142" s="189" t="s">
        <v>214</v>
      </c>
      <c r="AU1142" s="189" t="s">
        <v>87</v>
      </c>
      <c r="AY1142" s="21" t="s">
        <v>211</v>
      </c>
      <c r="BE1142" s="190">
        <f>IF(N1142="základní",J1142,0)</f>
        <v>0</v>
      </c>
      <c r="BF1142" s="190">
        <f>IF(N1142="snížená",J1142,0)</f>
        <v>0</v>
      </c>
      <c r="BG1142" s="190">
        <f>IF(N1142="zákl. přenesená",J1142,0)</f>
        <v>0</v>
      </c>
      <c r="BH1142" s="190">
        <f>IF(N1142="sníž. přenesená",J1142,0)</f>
        <v>0</v>
      </c>
      <c r="BI1142" s="190">
        <f>IF(N1142="nulová",J1142,0)</f>
        <v>0</v>
      </c>
      <c r="BJ1142" s="21" t="s">
        <v>85</v>
      </c>
      <c r="BK1142" s="190">
        <f>ROUND(I1142*H1142,2)</f>
        <v>0</v>
      </c>
      <c r="BL1142" s="21" t="s">
        <v>218</v>
      </c>
      <c r="BM1142" s="189" t="s">
        <v>873</v>
      </c>
    </row>
    <row r="1143" spans="1:65" s="2" customFormat="1">
      <c r="A1143" s="38"/>
      <c r="B1143" s="39"/>
      <c r="C1143" s="40"/>
      <c r="D1143" s="191" t="s">
        <v>220</v>
      </c>
      <c r="E1143" s="40"/>
      <c r="F1143" s="192" t="s">
        <v>874</v>
      </c>
      <c r="G1143" s="40"/>
      <c r="H1143" s="40"/>
      <c r="I1143" s="193"/>
      <c r="J1143" s="40"/>
      <c r="K1143" s="40"/>
      <c r="L1143" s="43"/>
      <c r="M1143" s="194"/>
      <c r="N1143" s="195"/>
      <c r="O1143" s="68"/>
      <c r="P1143" s="68"/>
      <c r="Q1143" s="68"/>
      <c r="R1143" s="68"/>
      <c r="S1143" s="68"/>
      <c r="T1143" s="69"/>
      <c r="U1143" s="38"/>
      <c r="V1143" s="38"/>
      <c r="W1143" s="38"/>
      <c r="X1143" s="38"/>
      <c r="Y1143" s="38"/>
      <c r="Z1143" s="38"/>
      <c r="AA1143" s="38"/>
      <c r="AB1143" s="38"/>
      <c r="AC1143" s="38"/>
      <c r="AD1143" s="38"/>
      <c r="AE1143" s="38"/>
      <c r="AT1143" s="21" t="s">
        <v>220</v>
      </c>
      <c r="AU1143" s="21" t="s">
        <v>87</v>
      </c>
    </row>
    <row r="1144" spans="1:65" s="14" customFormat="1">
      <c r="B1144" s="207"/>
      <c r="C1144" s="208"/>
      <c r="D1144" s="198" t="s">
        <v>222</v>
      </c>
      <c r="E1144" s="209" t="s">
        <v>19</v>
      </c>
      <c r="F1144" s="210" t="s">
        <v>133</v>
      </c>
      <c r="G1144" s="208"/>
      <c r="H1144" s="211">
        <v>1380.2</v>
      </c>
      <c r="I1144" s="212"/>
      <c r="J1144" s="208"/>
      <c r="K1144" s="208"/>
      <c r="L1144" s="213"/>
      <c r="M1144" s="214"/>
      <c r="N1144" s="215"/>
      <c r="O1144" s="215"/>
      <c r="P1144" s="215"/>
      <c r="Q1144" s="215"/>
      <c r="R1144" s="215"/>
      <c r="S1144" s="215"/>
      <c r="T1144" s="216"/>
      <c r="AT1144" s="217" t="s">
        <v>222</v>
      </c>
      <c r="AU1144" s="217" t="s">
        <v>87</v>
      </c>
      <c r="AV1144" s="14" t="s">
        <v>87</v>
      </c>
      <c r="AW1144" s="14" t="s">
        <v>36</v>
      </c>
      <c r="AX1144" s="14" t="s">
        <v>77</v>
      </c>
      <c r="AY1144" s="217" t="s">
        <v>211</v>
      </c>
    </row>
    <row r="1145" spans="1:65" s="15" customFormat="1">
      <c r="B1145" s="218"/>
      <c r="C1145" s="219"/>
      <c r="D1145" s="198" t="s">
        <v>222</v>
      </c>
      <c r="E1145" s="220" t="s">
        <v>19</v>
      </c>
      <c r="F1145" s="221" t="s">
        <v>227</v>
      </c>
      <c r="G1145" s="219"/>
      <c r="H1145" s="222">
        <v>1380.2</v>
      </c>
      <c r="I1145" s="223"/>
      <c r="J1145" s="219"/>
      <c r="K1145" s="219"/>
      <c r="L1145" s="224"/>
      <c r="M1145" s="225"/>
      <c r="N1145" s="226"/>
      <c r="O1145" s="226"/>
      <c r="P1145" s="226"/>
      <c r="Q1145" s="226"/>
      <c r="R1145" s="226"/>
      <c r="S1145" s="226"/>
      <c r="T1145" s="227"/>
      <c r="AT1145" s="228" t="s">
        <v>222</v>
      </c>
      <c r="AU1145" s="228" t="s">
        <v>87</v>
      </c>
      <c r="AV1145" s="15" t="s">
        <v>218</v>
      </c>
      <c r="AW1145" s="15" t="s">
        <v>36</v>
      </c>
      <c r="AX1145" s="15" t="s">
        <v>85</v>
      </c>
      <c r="AY1145" s="228" t="s">
        <v>211</v>
      </c>
    </row>
    <row r="1146" spans="1:65" s="14" customFormat="1">
      <c r="B1146" s="207"/>
      <c r="C1146" s="208"/>
      <c r="D1146" s="198" t="s">
        <v>222</v>
      </c>
      <c r="E1146" s="208"/>
      <c r="F1146" s="210" t="s">
        <v>875</v>
      </c>
      <c r="G1146" s="208"/>
      <c r="H1146" s="211">
        <v>414060</v>
      </c>
      <c r="I1146" s="212"/>
      <c r="J1146" s="208"/>
      <c r="K1146" s="208"/>
      <c r="L1146" s="213"/>
      <c r="M1146" s="214"/>
      <c r="N1146" s="215"/>
      <c r="O1146" s="215"/>
      <c r="P1146" s="215"/>
      <c r="Q1146" s="215"/>
      <c r="R1146" s="215"/>
      <c r="S1146" s="215"/>
      <c r="T1146" s="216"/>
      <c r="AT1146" s="217" t="s">
        <v>222</v>
      </c>
      <c r="AU1146" s="217" t="s">
        <v>87</v>
      </c>
      <c r="AV1146" s="14" t="s">
        <v>87</v>
      </c>
      <c r="AW1146" s="14" t="s">
        <v>4</v>
      </c>
      <c r="AX1146" s="14" t="s">
        <v>85</v>
      </c>
      <c r="AY1146" s="217" t="s">
        <v>211</v>
      </c>
    </row>
    <row r="1147" spans="1:65" s="2" customFormat="1" ht="49.15" customHeight="1">
      <c r="A1147" s="38"/>
      <c r="B1147" s="39"/>
      <c r="C1147" s="178" t="s">
        <v>876</v>
      </c>
      <c r="D1147" s="178" t="s">
        <v>214</v>
      </c>
      <c r="E1147" s="179" t="s">
        <v>877</v>
      </c>
      <c r="F1147" s="180" t="s">
        <v>878</v>
      </c>
      <c r="G1147" s="181" t="s">
        <v>96</v>
      </c>
      <c r="H1147" s="182">
        <v>1380.2</v>
      </c>
      <c r="I1147" s="183"/>
      <c r="J1147" s="184">
        <f>ROUND(I1147*H1147,2)</f>
        <v>0</v>
      </c>
      <c r="K1147" s="180" t="s">
        <v>217</v>
      </c>
      <c r="L1147" s="43"/>
      <c r="M1147" s="185" t="s">
        <v>19</v>
      </c>
      <c r="N1147" s="186" t="s">
        <v>48</v>
      </c>
      <c r="O1147" s="68"/>
      <c r="P1147" s="187">
        <f>O1147*H1147</f>
        <v>0</v>
      </c>
      <c r="Q1147" s="187">
        <v>0</v>
      </c>
      <c r="R1147" s="187">
        <f>Q1147*H1147</f>
        <v>0</v>
      </c>
      <c r="S1147" s="187">
        <v>0</v>
      </c>
      <c r="T1147" s="188">
        <f>S1147*H1147</f>
        <v>0</v>
      </c>
      <c r="U1147" s="38"/>
      <c r="V1147" s="38"/>
      <c r="W1147" s="38"/>
      <c r="X1147" s="38"/>
      <c r="Y1147" s="38"/>
      <c r="Z1147" s="38"/>
      <c r="AA1147" s="38"/>
      <c r="AB1147" s="38"/>
      <c r="AC1147" s="38"/>
      <c r="AD1147" s="38"/>
      <c r="AE1147" s="38"/>
      <c r="AR1147" s="189" t="s">
        <v>218</v>
      </c>
      <c r="AT1147" s="189" t="s">
        <v>214</v>
      </c>
      <c r="AU1147" s="189" t="s">
        <v>87</v>
      </c>
      <c r="AY1147" s="21" t="s">
        <v>211</v>
      </c>
      <c r="BE1147" s="190">
        <f>IF(N1147="základní",J1147,0)</f>
        <v>0</v>
      </c>
      <c r="BF1147" s="190">
        <f>IF(N1147="snížená",J1147,0)</f>
        <v>0</v>
      </c>
      <c r="BG1147" s="190">
        <f>IF(N1147="zákl. přenesená",J1147,0)</f>
        <v>0</v>
      </c>
      <c r="BH1147" s="190">
        <f>IF(N1147="sníž. přenesená",J1147,0)</f>
        <v>0</v>
      </c>
      <c r="BI1147" s="190">
        <f>IF(N1147="nulová",J1147,0)</f>
        <v>0</v>
      </c>
      <c r="BJ1147" s="21" t="s">
        <v>85</v>
      </c>
      <c r="BK1147" s="190">
        <f>ROUND(I1147*H1147,2)</f>
        <v>0</v>
      </c>
      <c r="BL1147" s="21" t="s">
        <v>218</v>
      </c>
      <c r="BM1147" s="189" t="s">
        <v>879</v>
      </c>
    </row>
    <row r="1148" spans="1:65" s="2" customFormat="1">
      <c r="A1148" s="38"/>
      <c r="B1148" s="39"/>
      <c r="C1148" s="40"/>
      <c r="D1148" s="191" t="s">
        <v>220</v>
      </c>
      <c r="E1148" s="40"/>
      <c r="F1148" s="192" t="s">
        <v>880</v>
      </c>
      <c r="G1148" s="40"/>
      <c r="H1148" s="40"/>
      <c r="I1148" s="193"/>
      <c r="J1148" s="40"/>
      <c r="K1148" s="40"/>
      <c r="L1148" s="43"/>
      <c r="M1148" s="194"/>
      <c r="N1148" s="195"/>
      <c r="O1148" s="68"/>
      <c r="P1148" s="68"/>
      <c r="Q1148" s="68"/>
      <c r="R1148" s="68"/>
      <c r="S1148" s="68"/>
      <c r="T1148" s="69"/>
      <c r="U1148" s="38"/>
      <c r="V1148" s="38"/>
      <c r="W1148" s="38"/>
      <c r="X1148" s="38"/>
      <c r="Y1148" s="38"/>
      <c r="Z1148" s="38"/>
      <c r="AA1148" s="38"/>
      <c r="AB1148" s="38"/>
      <c r="AC1148" s="38"/>
      <c r="AD1148" s="38"/>
      <c r="AE1148" s="38"/>
      <c r="AT1148" s="21" t="s">
        <v>220</v>
      </c>
      <c r="AU1148" s="21" t="s">
        <v>87</v>
      </c>
    </row>
    <row r="1149" spans="1:65" s="14" customFormat="1">
      <c r="B1149" s="207"/>
      <c r="C1149" s="208"/>
      <c r="D1149" s="198" t="s">
        <v>222</v>
      </c>
      <c r="E1149" s="209" t="s">
        <v>19</v>
      </c>
      <c r="F1149" s="210" t="s">
        <v>133</v>
      </c>
      <c r="G1149" s="208"/>
      <c r="H1149" s="211">
        <v>1380.2</v>
      </c>
      <c r="I1149" s="212"/>
      <c r="J1149" s="208"/>
      <c r="K1149" s="208"/>
      <c r="L1149" s="213"/>
      <c r="M1149" s="214"/>
      <c r="N1149" s="215"/>
      <c r="O1149" s="215"/>
      <c r="P1149" s="215"/>
      <c r="Q1149" s="215"/>
      <c r="R1149" s="215"/>
      <c r="S1149" s="215"/>
      <c r="T1149" s="216"/>
      <c r="AT1149" s="217" t="s">
        <v>222</v>
      </c>
      <c r="AU1149" s="217" t="s">
        <v>87</v>
      </c>
      <c r="AV1149" s="14" t="s">
        <v>87</v>
      </c>
      <c r="AW1149" s="14" t="s">
        <v>36</v>
      </c>
      <c r="AX1149" s="14" t="s">
        <v>77</v>
      </c>
      <c r="AY1149" s="217" t="s">
        <v>211</v>
      </c>
    </row>
    <row r="1150" spans="1:65" s="15" customFormat="1">
      <c r="B1150" s="218"/>
      <c r="C1150" s="219"/>
      <c r="D1150" s="198" t="s">
        <v>222</v>
      </c>
      <c r="E1150" s="220" t="s">
        <v>19</v>
      </c>
      <c r="F1150" s="221" t="s">
        <v>227</v>
      </c>
      <c r="G1150" s="219"/>
      <c r="H1150" s="222">
        <v>1380.2</v>
      </c>
      <c r="I1150" s="223"/>
      <c r="J1150" s="219"/>
      <c r="K1150" s="219"/>
      <c r="L1150" s="224"/>
      <c r="M1150" s="225"/>
      <c r="N1150" s="226"/>
      <c r="O1150" s="226"/>
      <c r="P1150" s="226"/>
      <c r="Q1150" s="226"/>
      <c r="R1150" s="226"/>
      <c r="S1150" s="226"/>
      <c r="T1150" s="227"/>
      <c r="AT1150" s="228" t="s">
        <v>222</v>
      </c>
      <c r="AU1150" s="228" t="s">
        <v>87</v>
      </c>
      <c r="AV1150" s="15" t="s">
        <v>218</v>
      </c>
      <c r="AW1150" s="15" t="s">
        <v>36</v>
      </c>
      <c r="AX1150" s="15" t="s">
        <v>85</v>
      </c>
      <c r="AY1150" s="228" t="s">
        <v>211</v>
      </c>
    </row>
    <row r="1151" spans="1:65" s="2" customFormat="1" ht="37.9" customHeight="1">
      <c r="A1151" s="38"/>
      <c r="B1151" s="39"/>
      <c r="C1151" s="178" t="s">
        <v>881</v>
      </c>
      <c r="D1151" s="178" t="s">
        <v>214</v>
      </c>
      <c r="E1151" s="179" t="s">
        <v>882</v>
      </c>
      <c r="F1151" s="180" t="s">
        <v>883</v>
      </c>
      <c r="G1151" s="181" t="s">
        <v>107</v>
      </c>
      <c r="H1151" s="182">
        <v>18</v>
      </c>
      <c r="I1151" s="183"/>
      <c r="J1151" s="184">
        <f>ROUND(I1151*H1151,2)</f>
        <v>0</v>
      </c>
      <c r="K1151" s="180" t="s">
        <v>217</v>
      </c>
      <c r="L1151" s="43"/>
      <c r="M1151" s="185" t="s">
        <v>19</v>
      </c>
      <c r="N1151" s="186" t="s">
        <v>48</v>
      </c>
      <c r="O1151" s="68"/>
      <c r="P1151" s="187">
        <f>O1151*H1151</f>
        <v>0</v>
      </c>
      <c r="Q1151" s="187">
        <v>0</v>
      </c>
      <c r="R1151" s="187">
        <f>Q1151*H1151</f>
        <v>0</v>
      </c>
      <c r="S1151" s="187">
        <v>0</v>
      </c>
      <c r="T1151" s="188">
        <f>S1151*H1151</f>
        <v>0</v>
      </c>
      <c r="U1151" s="38"/>
      <c r="V1151" s="38"/>
      <c r="W1151" s="38"/>
      <c r="X1151" s="38"/>
      <c r="Y1151" s="38"/>
      <c r="Z1151" s="38"/>
      <c r="AA1151" s="38"/>
      <c r="AB1151" s="38"/>
      <c r="AC1151" s="38"/>
      <c r="AD1151" s="38"/>
      <c r="AE1151" s="38"/>
      <c r="AR1151" s="189" t="s">
        <v>218</v>
      </c>
      <c r="AT1151" s="189" t="s">
        <v>214</v>
      </c>
      <c r="AU1151" s="189" t="s">
        <v>87</v>
      </c>
      <c r="AY1151" s="21" t="s">
        <v>211</v>
      </c>
      <c r="BE1151" s="190">
        <f>IF(N1151="základní",J1151,0)</f>
        <v>0</v>
      </c>
      <c r="BF1151" s="190">
        <f>IF(N1151="snížená",J1151,0)</f>
        <v>0</v>
      </c>
      <c r="BG1151" s="190">
        <f>IF(N1151="zákl. přenesená",J1151,0)</f>
        <v>0</v>
      </c>
      <c r="BH1151" s="190">
        <f>IF(N1151="sníž. přenesená",J1151,0)</f>
        <v>0</v>
      </c>
      <c r="BI1151" s="190">
        <f>IF(N1151="nulová",J1151,0)</f>
        <v>0</v>
      </c>
      <c r="BJ1151" s="21" t="s">
        <v>85</v>
      </c>
      <c r="BK1151" s="190">
        <f>ROUND(I1151*H1151,2)</f>
        <v>0</v>
      </c>
      <c r="BL1151" s="21" t="s">
        <v>218</v>
      </c>
      <c r="BM1151" s="189" t="s">
        <v>884</v>
      </c>
    </row>
    <row r="1152" spans="1:65" s="2" customFormat="1">
      <c r="A1152" s="38"/>
      <c r="B1152" s="39"/>
      <c r="C1152" s="40"/>
      <c r="D1152" s="191" t="s">
        <v>220</v>
      </c>
      <c r="E1152" s="40"/>
      <c r="F1152" s="192" t="s">
        <v>885</v>
      </c>
      <c r="G1152" s="40"/>
      <c r="H1152" s="40"/>
      <c r="I1152" s="193"/>
      <c r="J1152" s="40"/>
      <c r="K1152" s="40"/>
      <c r="L1152" s="43"/>
      <c r="M1152" s="194"/>
      <c r="N1152" s="195"/>
      <c r="O1152" s="68"/>
      <c r="P1152" s="68"/>
      <c r="Q1152" s="68"/>
      <c r="R1152" s="68"/>
      <c r="S1152" s="68"/>
      <c r="T1152" s="69"/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T1152" s="21" t="s">
        <v>220</v>
      </c>
      <c r="AU1152" s="21" t="s">
        <v>87</v>
      </c>
    </row>
    <row r="1153" spans="1:65" s="13" customFormat="1">
      <c r="B1153" s="196"/>
      <c r="C1153" s="197"/>
      <c r="D1153" s="198" t="s">
        <v>222</v>
      </c>
      <c r="E1153" s="199" t="s">
        <v>19</v>
      </c>
      <c r="F1153" s="200" t="s">
        <v>223</v>
      </c>
      <c r="G1153" s="197"/>
      <c r="H1153" s="199" t="s">
        <v>19</v>
      </c>
      <c r="I1153" s="201"/>
      <c r="J1153" s="197"/>
      <c r="K1153" s="197"/>
      <c r="L1153" s="202"/>
      <c r="M1153" s="203"/>
      <c r="N1153" s="204"/>
      <c r="O1153" s="204"/>
      <c r="P1153" s="204"/>
      <c r="Q1153" s="204"/>
      <c r="R1153" s="204"/>
      <c r="S1153" s="204"/>
      <c r="T1153" s="205"/>
      <c r="AT1153" s="206" t="s">
        <v>222</v>
      </c>
      <c r="AU1153" s="206" t="s">
        <v>87</v>
      </c>
      <c r="AV1153" s="13" t="s">
        <v>85</v>
      </c>
      <c r="AW1153" s="13" t="s">
        <v>36</v>
      </c>
      <c r="AX1153" s="13" t="s">
        <v>77</v>
      </c>
      <c r="AY1153" s="206" t="s">
        <v>211</v>
      </c>
    </row>
    <row r="1154" spans="1:65" s="13" customFormat="1">
      <c r="B1154" s="196"/>
      <c r="C1154" s="197"/>
      <c r="D1154" s="198" t="s">
        <v>222</v>
      </c>
      <c r="E1154" s="199" t="s">
        <v>19</v>
      </c>
      <c r="F1154" s="200" t="s">
        <v>859</v>
      </c>
      <c r="G1154" s="197"/>
      <c r="H1154" s="199" t="s">
        <v>19</v>
      </c>
      <c r="I1154" s="201"/>
      <c r="J1154" s="197"/>
      <c r="K1154" s="197"/>
      <c r="L1154" s="202"/>
      <c r="M1154" s="203"/>
      <c r="N1154" s="204"/>
      <c r="O1154" s="204"/>
      <c r="P1154" s="204"/>
      <c r="Q1154" s="204"/>
      <c r="R1154" s="204"/>
      <c r="S1154" s="204"/>
      <c r="T1154" s="205"/>
      <c r="AT1154" s="206" t="s">
        <v>222</v>
      </c>
      <c r="AU1154" s="206" t="s">
        <v>87</v>
      </c>
      <c r="AV1154" s="13" t="s">
        <v>85</v>
      </c>
      <c r="AW1154" s="13" t="s">
        <v>36</v>
      </c>
      <c r="AX1154" s="13" t="s">
        <v>77</v>
      </c>
      <c r="AY1154" s="206" t="s">
        <v>211</v>
      </c>
    </row>
    <row r="1155" spans="1:65" s="13" customFormat="1">
      <c r="B1155" s="196"/>
      <c r="C1155" s="197"/>
      <c r="D1155" s="198" t="s">
        <v>222</v>
      </c>
      <c r="E1155" s="199" t="s">
        <v>19</v>
      </c>
      <c r="F1155" s="200" t="s">
        <v>886</v>
      </c>
      <c r="G1155" s="197"/>
      <c r="H1155" s="199" t="s">
        <v>19</v>
      </c>
      <c r="I1155" s="201"/>
      <c r="J1155" s="197"/>
      <c r="K1155" s="197"/>
      <c r="L1155" s="202"/>
      <c r="M1155" s="203"/>
      <c r="N1155" s="204"/>
      <c r="O1155" s="204"/>
      <c r="P1155" s="204"/>
      <c r="Q1155" s="204"/>
      <c r="R1155" s="204"/>
      <c r="S1155" s="204"/>
      <c r="T1155" s="205"/>
      <c r="AT1155" s="206" t="s">
        <v>222</v>
      </c>
      <c r="AU1155" s="206" t="s">
        <v>87</v>
      </c>
      <c r="AV1155" s="13" t="s">
        <v>85</v>
      </c>
      <c r="AW1155" s="13" t="s">
        <v>36</v>
      </c>
      <c r="AX1155" s="13" t="s">
        <v>77</v>
      </c>
      <c r="AY1155" s="206" t="s">
        <v>211</v>
      </c>
    </row>
    <row r="1156" spans="1:65" s="14" customFormat="1">
      <c r="B1156" s="207"/>
      <c r="C1156" s="208"/>
      <c r="D1156" s="198" t="s">
        <v>222</v>
      </c>
      <c r="E1156" s="209" t="s">
        <v>19</v>
      </c>
      <c r="F1156" s="210" t="s">
        <v>887</v>
      </c>
      <c r="G1156" s="208"/>
      <c r="H1156" s="211">
        <v>18</v>
      </c>
      <c r="I1156" s="212"/>
      <c r="J1156" s="208"/>
      <c r="K1156" s="208"/>
      <c r="L1156" s="213"/>
      <c r="M1156" s="214"/>
      <c r="N1156" s="215"/>
      <c r="O1156" s="215"/>
      <c r="P1156" s="215"/>
      <c r="Q1156" s="215"/>
      <c r="R1156" s="215"/>
      <c r="S1156" s="215"/>
      <c r="T1156" s="216"/>
      <c r="AT1156" s="217" t="s">
        <v>222</v>
      </c>
      <c r="AU1156" s="217" t="s">
        <v>87</v>
      </c>
      <c r="AV1156" s="14" t="s">
        <v>87</v>
      </c>
      <c r="AW1156" s="14" t="s">
        <v>36</v>
      </c>
      <c r="AX1156" s="14" t="s">
        <v>77</v>
      </c>
      <c r="AY1156" s="217" t="s">
        <v>211</v>
      </c>
    </row>
    <row r="1157" spans="1:65" s="15" customFormat="1">
      <c r="B1157" s="218"/>
      <c r="C1157" s="219"/>
      <c r="D1157" s="198" t="s">
        <v>222</v>
      </c>
      <c r="E1157" s="220" t="s">
        <v>19</v>
      </c>
      <c r="F1157" s="221" t="s">
        <v>227</v>
      </c>
      <c r="G1157" s="219"/>
      <c r="H1157" s="222">
        <v>18</v>
      </c>
      <c r="I1157" s="223"/>
      <c r="J1157" s="219"/>
      <c r="K1157" s="219"/>
      <c r="L1157" s="224"/>
      <c r="M1157" s="225"/>
      <c r="N1157" s="226"/>
      <c r="O1157" s="226"/>
      <c r="P1157" s="226"/>
      <c r="Q1157" s="226"/>
      <c r="R1157" s="226"/>
      <c r="S1157" s="226"/>
      <c r="T1157" s="227"/>
      <c r="AT1157" s="228" t="s">
        <v>222</v>
      </c>
      <c r="AU1157" s="228" t="s">
        <v>87</v>
      </c>
      <c r="AV1157" s="15" t="s">
        <v>218</v>
      </c>
      <c r="AW1157" s="15" t="s">
        <v>36</v>
      </c>
      <c r="AX1157" s="15" t="s">
        <v>85</v>
      </c>
      <c r="AY1157" s="228" t="s">
        <v>211</v>
      </c>
    </row>
    <row r="1158" spans="1:65" s="2" customFormat="1" ht="37.9" customHeight="1">
      <c r="A1158" s="38"/>
      <c r="B1158" s="39"/>
      <c r="C1158" s="178" t="s">
        <v>888</v>
      </c>
      <c r="D1158" s="178" t="s">
        <v>214</v>
      </c>
      <c r="E1158" s="179" t="s">
        <v>889</v>
      </c>
      <c r="F1158" s="180" t="s">
        <v>890</v>
      </c>
      <c r="G1158" s="181" t="s">
        <v>107</v>
      </c>
      <c r="H1158" s="182">
        <v>540</v>
      </c>
      <c r="I1158" s="183"/>
      <c r="J1158" s="184">
        <f>ROUND(I1158*H1158,2)</f>
        <v>0</v>
      </c>
      <c r="K1158" s="180" t="s">
        <v>217</v>
      </c>
      <c r="L1158" s="43"/>
      <c r="M1158" s="185" t="s">
        <v>19</v>
      </c>
      <c r="N1158" s="186" t="s">
        <v>48</v>
      </c>
      <c r="O1158" s="68"/>
      <c r="P1158" s="187">
        <f>O1158*H1158</f>
        <v>0</v>
      </c>
      <c r="Q1158" s="187">
        <v>0</v>
      </c>
      <c r="R1158" s="187">
        <f>Q1158*H1158</f>
        <v>0</v>
      </c>
      <c r="S1158" s="187">
        <v>0</v>
      </c>
      <c r="T1158" s="188">
        <f>S1158*H1158</f>
        <v>0</v>
      </c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R1158" s="189" t="s">
        <v>218</v>
      </c>
      <c r="AT1158" s="189" t="s">
        <v>214</v>
      </c>
      <c r="AU1158" s="189" t="s">
        <v>87</v>
      </c>
      <c r="AY1158" s="21" t="s">
        <v>211</v>
      </c>
      <c r="BE1158" s="190">
        <f>IF(N1158="základní",J1158,0)</f>
        <v>0</v>
      </c>
      <c r="BF1158" s="190">
        <f>IF(N1158="snížená",J1158,0)</f>
        <v>0</v>
      </c>
      <c r="BG1158" s="190">
        <f>IF(N1158="zákl. přenesená",J1158,0)</f>
        <v>0</v>
      </c>
      <c r="BH1158" s="190">
        <f>IF(N1158="sníž. přenesená",J1158,0)</f>
        <v>0</v>
      </c>
      <c r="BI1158" s="190">
        <f>IF(N1158="nulová",J1158,0)</f>
        <v>0</v>
      </c>
      <c r="BJ1158" s="21" t="s">
        <v>85</v>
      </c>
      <c r="BK1158" s="190">
        <f>ROUND(I1158*H1158,2)</f>
        <v>0</v>
      </c>
      <c r="BL1158" s="21" t="s">
        <v>218</v>
      </c>
      <c r="BM1158" s="189" t="s">
        <v>891</v>
      </c>
    </row>
    <row r="1159" spans="1:65" s="2" customFormat="1">
      <c r="A1159" s="38"/>
      <c r="B1159" s="39"/>
      <c r="C1159" s="40"/>
      <c r="D1159" s="191" t="s">
        <v>220</v>
      </c>
      <c r="E1159" s="40"/>
      <c r="F1159" s="192" t="s">
        <v>892</v>
      </c>
      <c r="G1159" s="40"/>
      <c r="H1159" s="40"/>
      <c r="I1159" s="193"/>
      <c r="J1159" s="40"/>
      <c r="K1159" s="40"/>
      <c r="L1159" s="43"/>
      <c r="M1159" s="194"/>
      <c r="N1159" s="195"/>
      <c r="O1159" s="68"/>
      <c r="P1159" s="68"/>
      <c r="Q1159" s="68"/>
      <c r="R1159" s="68"/>
      <c r="S1159" s="68"/>
      <c r="T1159" s="69"/>
      <c r="U1159" s="38"/>
      <c r="V1159" s="38"/>
      <c r="W1159" s="38"/>
      <c r="X1159" s="38"/>
      <c r="Y1159" s="38"/>
      <c r="Z1159" s="38"/>
      <c r="AA1159" s="38"/>
      <c r="AB1159" s="38"/>
      <c r="AC1159" s="38"/>
      <c r="AD1159" s="38"/>
      <c r="AE1159" s="38"/>
      <c r="AT1159" s="21" t="s">
        <v>220</v>
      </c>
      <c r="AU1159" s="21" t="s">
        <v>87</v>
      </c>
    </row>
    <row r="1160" spans="1:65" s="13" customFormat="1">
      <c r="B1160" s="196"/>
      <c r="C1160" s="197"/>
      <c r="D1160" s="198" t="s">
        <v>222</v>
      </c>
      <c r="E1160" s="199" t="s">
        <v>19</v>
      </c>
      <c r="F1160" s="200" t="s">
        <v>223</v>
      </c>
      <c r="G1160" s="197"/>
      <c r="H1160" s="199" t="s">
        <v>19</v>
      </c>
      <c r="I1160" s="201"/>
      <c r="J1160" s="197"/>
      <c r="K1160" s="197"/>
      <c r="L1160" s="202"/>
      <c r="M1160" s="203"/>
      <c r="N1160" s="204"/>
      <c r="O1160" s="204"/>
      <c r="P1160" s="204"/>
      <c r="Q1160" s="204"/>
      <c r="R1160" s="204"/>
      <c r="S1160" s="204"/>
      <c r="T1160" s="205"/>
      <c r="AT1160" s="206" t="s">
        <v>222</v>
      </c>
      <c r="AU1160" s="206" t="s">
        <v>87</v>
      </c>
      <c r="AV1160" s="13" t="s">
        <v>85</v>
      </c>
      <c r="AW1160" s="13" t="s">
        <v>36</v>
      </c>
      <c r="AX1160" s="13" t="s">
        <v>77</v>
      </c>
      <c r="AY1160" s="206" t="s">
        <v>211</v>
      </c>
    </row>
    <row r="1161" spans="1:65" s="13" customFormat="1">
      <c r="B1161" s="196"/>
      <c r="C1161" s="197"/>
      <c r="D1161" s="198" t="s">
        <v>222</v>
      </c>
      <c r="E1161" s="199" t="s">
        <v>19</v>
      </c>
      <c r="F1161" s="200" t="s">
        <v>859</v>
      </c>
      <c r="G1161" s="197"/>
      <c r="H1161" s="199" t="s">
        <v>19</v>
      </c>
      <c r="I1161" s="201"/>
      <c r="J1161" s="197"/>
      <c r="K1161" s="197"/>
      <c r="L1161" s="202"/>
      <c r="M1161" s="203"/>
      <c r="N1161" s="204"/>
      <c r="O1161" s="204"/>
      <c r="P1161" s="204"/>
      <c r="Q1161" s="204"/>
      <c r="R1161" s="204"/>
      <c r="S1161" s="204"/>
      <c r="T1161" s="205"/>
      <c r="AT1161" s="206" t="s">
        <v>222</v>
      </c>
      <c r="AU1161" s="206" t="s">
        <v>87</v>
      </c>
      <c r="AV1161" s="13" t="s">
        <v>85</v>
      </c>
      <c r="AW1161" s="13" t="s">
        <v>36</v>
      </c>
      <c r="AX1161" s="13" t="s">
        <v>77</v>
      </c>
      <c r="AY1161" s="206" t="s">
        <v>211</v>
      </c>
    </row>
    <row r="1162" spans="1:65" s="13" customFormat="1">
      <c r="B1162" s="196"/>
      <c r="C1162" s="197"/>
      <c r="D1162" s="198" t="s">
        <v>222</v>
      </c>
      <c r="E1162" s="199" t="s">
        <v>19</v>
      </c>
      <c r="F1162" s="200" t="s">
        <v>893</v>
      </c>
      <c r="G1162" s="197"/>
      <c r="H1162" s="199" t="s">
        <v>19</v>
      </c>
      <c r="I1162" s="201"/>
      <c r="J1162" s="197"/>
      <c r="K1162" s="197"/>
      <c r="L1162" s="202"/>
      <c r="M1162" s="203"/>
      <c r="N1162" s="204"/>
      <c r="O1162" s="204"/>
      <c r="P1162" s="204"/>
      <c r="Q1162" s="204"/>
      <c r="R1162" s="204"/>
      <c r="S1162" s="204"/>
      <c r="T1162" s="205"/>
      <c r="AT1162" s="206" t="s">
        <v>222</v>
      </c>
      <c r="AU1162" s="206" t="s">
        <v>87</v>
      </c>
      <c r="AV1162" s="13" t="s">
        <v>85</v>
      </c>
      <c r="AW1162" s="13" t="s">
        <v>36</v>
      </c>
      <c r="AX1162" s="13" t="s">
        <v>77</v>
      </c>
      <c r="AY1162" s="206" t="s">
        <v>211</v>
      </c>
    </row>
    <row r="1163" spans="1:65" s="14" customFormat="1">
      <c r="B1163" s="207"/>
      <c r="C1163" s="208"/>
      <c r="D1163" s="198" t="s">
        <v>222</v>
      </c>
      <c r="E1163" s="209" t="s">
        <v>19</v>
      </c>
      <c r="F1163" s="210" t="s">
        <v>326</v>
      </c>
      <c r="G1163" s="208"/>
      <c r="H1163" s="211">
        <v>18</v>
      </c>
      <c r="I1163" s="212"/>
      <c r="J1163" s="208"/>
      <c r="K1163" s="208"/>
      <c r="L1163" s="213"/>
      <c r="M1163" s="214"/>
      <c r="N1163" s="215"/>
      <c r="O1163" s="215"/>
      <c r="P1163" s="215"/>
      <c r="Q1163" s="215"/>
      <c r="R1163" s="215"/>
      <c r="S1163" s="215"/>
      <c r="T1163" s="216"/>
      <c r="AT1163" s="217" t="s">
        <v>222</v>
      </c>
      <c r="AU1163" s="217" t="s">
        <v>87</v>
      </c>
      <c r="AV1163" s="14" t="s">
        <v>87</v>
      </c>
      <c r="AW1163" s="14" t="s">
        <v>36</v>
      </c>
      <c r="AX1163" s="14" t="s">
        <v>77</v>
      </c>
      <c r="AY1163" s="217" t="s">
        <v>211</v>
      </c>
    </row>
    <row r="1164" spans="1:65" s="15" customFormat="1">
      <c r="B1164" s="218"/>
      <c r="C1164" s="219"/>
      <c r="D1164" s="198" t="s">
        <v>222</v>
      </c>
      <c r="E1164" s="220" t="s">
        <v>19</v>
      </c>
      <c r="F1164" s="221" t="s">
        <v>227</v>
      </c>
      <c r="G1164" s="219"/>
      <c r="H1164" s="222">
        <v>18</v>
      </c>
      <c r="I1164" s="223"/>
      <c r="J1164" s="219"/>
      <c r="K1164" s="219"/>
      <c r="L1164" s="224"/>
      <c r="M1164" s="225"/>
      <c r="N1164" s="226"/>
      <c r="O1164" s="226"/>
      <c r="P1164" s="226"/>
      <c r="Q1164" s="226"/>
      <c r="R1164" s="226"/>
      <c r="S1164" s="226"/>
      <c r="T1164" s="227"/>
      <c r="AT1164" s="228" t="s">
        <v>222</v>
      </c>
      <c r="AU1164" s="228" t="s">
        <v>87</v>
      </c>
      <c r="AV1164" s="15" t="s">
        <v>218</v>
      </c>
      <c r="AW1164" s="15" t="s">
        <v>36</v>
      </c>
      <c r="AX1164" s="15" t="s">
        <v>85</v>
      </c>
      <c r="AY1164" s="228" t="s">
        <v>211</v>
      </c>
    </row>
    <row r="1165" spans="1:65" s="14" customFormat="1">
      <c r="B1165" s="207"/>
      <c r="C1165" s="208"/>
      <c r="D1165" s="198" t="s">
        <v>222</v>
      </c>
      <c r="E1165" s="208"/>
      <c r="F1165" s="210" t="s">
        <v>894</v>
      </c>
      <c r="G1165" s="208"/>
      <c r="H1165" s="211">
        <v>540</v>
      </c>
      <c r="I1165" s="212"/>
      <c r="J1165" s="208"/>
      <c r="K1165" s="208"/>
      <c r="L1165" s="213"/>
      <c r="M1165" s="214"/>
      <c r="N1165" s="215"/>
      <c r="O1165" s="215"/>
      <c r="P1165" s="215"/>
      <c r="Q1165" s="215"/>
      <c r="R1165" s="215"/>
      <c r="S1165" s="215"/>
      <c r="T1165" s="216"/>
      <c r="AT1165" s="217" t="s">
        <v>222</v>
      </c>
      <c r="AU1165" s="217" t="s">
        <v>87</v>
      </c>
      <c r="AV1165" s="14" t="s">
        <v>87</v>
      </c>
      <c r="AW1165" s="14" t="s">
        <v>4</v>
      </c>
      <c r="AX1165" s="14" t="s">
        <v>85</v>
      </c>
      <c r="AY1165" s="217" t="s">
        <v>211</v>
      </c>
    </row>
    <row r="1166" spans="1:65" s="2" customFormat="1" ht="37.9" customHeight="1">
      <c r="A1166" s="38"/>
      <c r="B1166" s="39"/>
      <c r="C1166" s="178" t="s">
        <v>895</v>
      </c>
      <c r="D1166" s="178" t="s">
        <v>214</v>
      </c>
      <c r="E1166" s="179" t="s">
        <v>896</v>
      </c>
      <c r="F1166" s="180" t="s">
        <v>897</v>
      </c>
      <c r="G1166" s="181" t="s">
        <v>107</v>
      </c>
      <c r="H1166" s="182">
        <v>18</v>
      </c>
      <c r="I1166" s="183"/>
      <c r="J1166" s="184">
        <f>ROUND(I1166*H1166,2)</f>
        <v>0</v>
      </c>
      <c r="K1166" s="180" t="s">
        <v>217</v>
      </c>
      <c r="L1166" s="43"/>
      <c r="M1166" s="185" t="s">
        <v>19</v>
      </c>
      <c r="N1166" s="186" t="s">
        <v>48</v>
      </c>
      <c r="O1166" s="68"/>
      <c r="P1166" s="187">
        <f>O1166*H1166</f>
        <v>0</v>
      </c>
      <c r="Q1166" s="187">
        <v>0</v>
      </c>
      <c r="R1166" s="187">
        <f>Q1166*H1166</f>
        <v>0</v>
      </c>
      <c r="S1166" s="187">
        <v>0</v>
      </c>
      <c r="T1166" s="188">
        <f>S1166*H1166</f>
        <v>0</v>
      </c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  <c r="AE1166" s="38"/>
      <c r="AR1166" s="189" t="s">
        <v>218</v>
      </c>
      <c r="AT1166" s="189" t="s">
        <v>214</v>
      </c>
      <c r="AU1166" s="189" t="s">
        <v>87</v>
      </c>
      <c r="AY1166" s="21" t="s">
        <v>211</v>
      </c>
      <c r="BE1166" s="190">
        <f>IF(N1166="základní",J1166,0)</f>
        <v>0</v>
      </c>
      <c r="BF1166" s="190">
        <f>IF(N1166="snížená",J1166,0)</f>
        <v>0</v>
      </c>
      <c r="BG1166" s="190">
        <f>IF(N1166="zákl. přenesená",J1166,0)</f>
        <v>0</v>
      </c>
      <c r="BH1166" s="190">
        <f>IF(N1166="sníž. přenesená",J1166,0)</f>
        <v>0</v>
      </c>
      <c r="BI1166" s="190">
        <f>IF(N1166="nulová",J1166,0)</f>
        <v>0</v>
      </c>
      <c r="BJ1166" s="21" t="s">
        <v>85</v>
      </c>
      <c r="BK1166" s="190">
        <f>ROUND(I1166*H1166,2)</f>
        <v>0</v>
      </c>
      <c r="BL1166" s="21" t="s">
        <v>218</v>
      </c>
      <c r="BM1166" s="189" t="s">
        <v>898</v>
      </c>
    </row>
    <row r="1167" spans="1:65" s="2" customFormat="1">
      <c r="A1167" s="38"/>
      <c r="B1167" s="39"/>
      <c r="C1167" s="40"/>
      <c r="D1167" s="191" t="s">
        <v>220</v>
      </c>
      <c r="E1167" s="40"/>
      <c r="F1167" s="192" t="s">
        <v>899</v>
      </c>
      <c r="G1167" s="40"/>
      <c r="H1167" s="40"/>
      <c r="I1167" s="193"/>
      <c r="J1167" s="40"/>
      <c r="K1167" s="40"/>
      <c r="L1167" s="43"/>
      <c r="M1167" s="194"/>
      <c r="N1167" s="195"/>
      <c r="O1167" s="68"/>
      <c r="P1167" s="68"/>
      <c r="Q1167" s="68"/>
      <c r="R1167" s="68"/>
      <c r="S1167" s="68"/>
      <c r="T1167" s="69"/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  <c r="AE1167" s="38"/>
      <c r="AT1167" s="21" t="s">
        <v>220</v>
      </c>
      <c r="AU1167" s="21" t="s">
        <v>87</v>
      </c>
    </row>
    <row r="1168" spans="1:65" s="13" customFormat="1">
      <c r="B1168" s="196"/>
      <c r="C1168" s="197"/>
      <c r="D1168" s="198" t="s">
        <v>222</v>
      </c>
      <c r="E1168" s="199" t="s">
        <v>19</v>
      </c>
      <c r="F1168" s="200" t="s">
        <v>223</v>
      </c>
      <c r="G1168" s="197"/>
      <c r="H1168" s="199" t="s">
        <v>19</v>
      </c>
      <c r="I1168" s="201"/>
      <c r="J1168" s="197"/>
      <c r="K1168" s="197"/>
      <c r="L1168" s="202"/>
      <c r="M1168" s="203"/>
      <c r="N1168" s="204"/>
      <c r="O1168" s="204"/>
      <c r="P1168" s="204"/>
      <c r="Q1168" s="204"/>
      <c r="R1168" s="204"/>
      <c r="S1168" s="204"/>
      <c r="T1168" s="205"/>
      <c r="AT1168" s="206" t="s">
        <v>222</v>
      </c>
      <c r="AU1168" s="206" t="s">
        <v>87</v>
      </c>
      <c r="AV1168" s="13" t="s">
        <v>85</v>
      </c>
      <c r="AW1168" s="13" t="s">
        <v>36</v>
      </c>
      <c r="AX1168" s="13" t="s">
        <v>77</v>
      </c>
      <c r="AY1168" s="206" t="s">
        <v>211</v>
      </c>
    </row>
    <row r="1169" spans="1:65" s="13" customFormat="1">
      <c r="B1169" s="196"/>
      <c r="C1169" s="197"/>
      <c r="D1169" s="198" t="s">
        <v>222</v>
      </c>
      <c r="E1169" s="199" t="s">
        <v>19</v>
      </c>
      <c r="F1169" s="200" t="s">
        <v>859</v>
      </c>
      <c r="G1169" s="197"/>
      <c r="H1169" s="199" t="s">
        <v>19</v>
      </c>
      <c r="I1169" s="201"/>
      <c r="J1169" s="197"/>
      <c r="K1169" s="197"/>
      <c r="L1169" s="202"/>
      <c r="M1169" s="203"/>
      <c r="N1169" s="204"/>
      <c r="O1169" s="204"/>
      <c r="P1169" s="204"/>
      <c r="Q1169" s="204"/>
      <c r="R1169" s="204"/>
      <c r="S1169" s="204"/>
      <c r="T1169" s="205"/>
      <c r="AT1169" s="206" t="s">
        <v>222</v>
      </c>
      <c r="AU1169" s="206" t="s">
        <v>87</v>
      </c>
      <c r="AV1169" s="13" t="s">
        <v>85</v>
      </c>
      <c r="AW1169" s="13" t="s">
        <v>36</v>
      </c>
      <c r="AX1169" s="13" t="s">
        <v>77</v>
      </c>
      <c r="AY1169" s="206" t="s">
        <v>211</v>
      </c>
    </row>
    <row r="1170" spans="1:65" s="13" customFormat="1">
      <c r="B1170" s="196"/>
      <c r="C1170" s="197"/>
      <c r="D1170" s="198" t="s">
        <v>222</v>
      </c>
      <c r="E1170" s="199" t="s">
        <v>19</v>
      </c>
      <c r="F1170" s="200" t="s">
        <v>893</v>
      </c>
      <c r="G1170" s="197"/>
      <c r="H1170" s="199" t="s">
        <v>19</v>
      </c>
      <c r="I1170" s="201"/>
      <c r="J1170" s="197"/>
      <c r="K1170" s="197"/>
      <c r="L1170" s="202"/>
      <c r="M1170" s="203"/>
      <c r="N1170" s="204"/>
      <c r="O1170" s="204"/>
      <c r="P1170" s="204"/>
      <c r="Q1170" s="204"/>
      <c r="R1170" s="204"/>
      <c r="S1170" s="204"/>
      <c r="T1170" s="205"/>
      <c r="AT1170" s="206" t="s">
        <v>222</v>
      </c>
      <c r="AU1170" s="206" t="s">
        <v>87</v>
      </c>
      <c r="AV1170" s="13" t="s">
        <v>85</v>
      </c>
      <c r="AW1170" s="13" t="s">
        <v>36</v>
      </c>
      <c r="AX1170" s="13" t="s">
        <v>77</v>
      </c>
      <c r="AY1170" s="206" t="s">
        <v>211</v>
      </c>
    </row>
    <row r="1171" spans="1:65" s="14" customFormat="1">
      <c r="B1171" s="207"/>
      <c r="C1171" s="208"/>
      <c r="D1171" s="198" t="s">
        <v>222</v>
      </c>
      <c r="E1171" s="209" t="s">
        <v>19</v>
      </c>
      <c r="F1171" s="210" t="s">
        <v>326</v>
      </c>
      <c r="G1171" s="208"/>
      <c r="H1171" s="211">
        <v>18</v>
      </c>
      <c r="I1171" s="212"/>
      <c r="J1171" s="208"/>
      <c r="K1171" s="208"/>
      <c r="L1171" s="213"/>
      <c r="M1171" s="214"/>
      <c r="N1171" s="215"/>
      <c r="O1171" s="215"/>
      <c r="P1171" s="215"/>
      <c r="Q1171" s="215"/>
      <c r="R1171" s="215"/>
      <c r="S1171" s="215"/>
      <c r="T1171" s="216"/>
      <c r="AT1171" s="217" t="s">
        <v>222</v>
      </c>
      <c r="AU1171" s="217" t="s">
        <v>87</v>
      </c>
      <c r="AV1171" s="14" t="s">
        <v>87</v>
      </c>
      <c r="AW1171" s="14" t="s">
        <v>36</v>
      </c>
      <c r="AX1171" s="14" t="s">
        <v>77</v>
      </c>
      <c r="AY1171" s="217" t="s">
        <v>211</v>
      </c>
    </row>
    <row r="1172" spans="1:65" s="15" customFormat="1">
      <c r="B1172" s="218"/>
      <c r="C1172" s="219"/>
      <c r="D1172" s="198" t="s">
        <v>222</v>
      </c>
      <c r="E1172" s="220" t="s">
        <v>19</v>
      </c>
      <c r="F1172" s="221" t="s">
        <v>227</v>
      </c>
      <c r="G1172" s="219"/>
      <c r="H1172" s="222">
        <v>18</v>
      </c>
      <c r="I1172" s="223"/>
      <c r="J1172" s="219"/>
      <c r="K1172" s="219"/>
      <c r="L1172" s="224"/>
      <c r="M1172" s="225"/>
      <c r="N1172" s="226"/>
      <c r="O1172" s="226"/>
      <c r="P1172" s="226"/>
      <c r="Q1172" s="226"/>
      <c r="R1172" s="226"/>
      <c r="S1172" s="226"/>
      <c r="T1172" s="227"/>
      <c r="AT1172" s="228" t="s">
        <v>222</v>
      </c>
      <c r="AU1172" s="228" t="s">
        <v>87</v>
      </c>
      <c r="AV1172" s="15" t="s">
        <v>218</v>
      </c>
      <c r="AW1172" s="15" t="s">
        <v>36</v>
      </c>
      <c r="AX1172" s="15" t="s">
        <v>85</v>
      </c>
      <c r="AY1172" s="228" t="s">
        <v>211</v>
      </c>
    </row>
    <row r="1173" spans="1:65" s="2" customFormat="1" ht="16.5" customHeight="1">
      <c r="A1173" s="38"/>
      <c r="B1173" s="39"/>
      <c r="C1173" s="178" t="s">
        <v>900</v>
      </c>
      <c r="D1173" s="178" t="s">
        <v>214</v>
      </c>
      <c r="E1173" s="179" t="s">
        <v>901</v>
      </c>
      <c r="F1173" s="180" t="s">
        <v>902</v>
      </c>
      <c r="G1173" s="181" t="s">
        <v>397</v>
      </c>
      <c r="H1173" s="182">
        <v>3</v>
      </c>
      <c r="I1173" s="183"/>
      <c r="J1173" s="184">
        <f>ROUND(I1173*H1173,2)</f>
        <v>0</v>
      </c>
      <c r="K1173" s="180" t="s">
        <v>19</v>
      </c>
      <c r="L1173" s="43"/>
      <c r="M1173" s="185" t="s">
        <v>19</v>
      </c>
      <c r="N1173" s="186" t="s">
        <v>48</v>
      </c>
      <c r="O1173" s="68"/>
      <c r="P1173" s="187">
        <f>O1173*H1173</f>
        <v>0</v>
      </c>
      <c r="Q1173" s="187">
        <v>0.5</v>
      </c>
      <c r="R1173" s="187">
        <f>Q1173*H1173</f>
        <v>1.5</v>
      </c>
      <c r="S1173" s="187">
        <v>0</v>
      </c>
      <c r="T1173" s="188">
        <f>S1173*H1173</f>
        <v>0</v>
      </c>
      <c r="U1173" s="38"/>
      <c r="V1173" s="38"/>
      <c r="W1173" s="38"/>
      <c r="X1173" s="38"/>
      <c r="Y1173" s="38"/>
      <c r="Z1173" s="38"/>
      <c r="AA1173" s="38"/>
      <c r="AB1173" s="38"/>
      <c r="AC1173" s="38"/>
      <c r="AD1173" s="38"/>
      <c r="AE1173" s="38"/>
      <c r="AR1173" s="189" t="s">
        <v>218</v>
      </c>
      <c r="AT1173" s="189" t="s">
        <v>214</v>
      </c>
      <c r="AU1173" s="189" t="s">
        <v>87</v>
      </c>
      <c r="AY1173" s="21" t="s">
        <v>211</v>
      </c>
      <c r="BE1173" s="190">
        <f>IF(N1173="základní",J1173,0)</f>
        <v>0</v>
      </c>
      <c r="BF1173" s="190">
        <f>IF(N1173="snížená",J1173,0)</f>
        <v>0</v>
      </c>
      <c r="BG1173" s="190">
        <f>IF(N1173="zákl. přenesená",J1173,0)</f>
        <v>0</v>
      </c>
      <c r="BH1173" s="190">
        <f>IF(N1173="sníž. přenesená",J1173,0)</f>
        <v>0</v>
      </c>
      <c r="BI1173" s="190">
        <f>IF(N1173="nulová",J1173,0)</f>
        <v>0</v>
      </c>
      <c r="BJ1173" s="21" t="s">
        <v>85</v>
      </c>
      <c r="BK1173" s="190">
        <f>ROUND(I1173*H1173,2)</f>
        <v>0</v>
      </c>
      <c r="BL1173" s="21" t="s">
        <v>218</v>
      </c>
      <c r="BM1173" s="189" t="s">
        <v>903</v>
      </c>
    </row>
    <row r="1174" spans="1:65" s="13" customFormat="1">
      <c r="B1174" s="196"/>
      <c r="C1174" s="197"/>
      <c r="D1174" s="198" t="s">
        <v>222</v>
      </c>
      <c r="E1174" s="199" t="s">
        <v>19</v>
      </c>
      <c r="F1174" s="200" t="s">
        <v>223</v>
      </c>
      <c r="G1174" s="197"/>
      <c r="H1174" s="199" t="s">
        <v>19</v>
      </c>
      <c r="I1174" s="201"/>
      <c r="J1174" s="197"/>
      <c r="K1174" s="197"/>
      <c r="L1174" s="202"/>
      <c r="M1174" s="203"/>
      <c r="N1174" s="204"/>
      <c r="O1174" s="204"/>
      <c r="P1174" s="204"/>
      <c r="Q1174" s="204"/>
      <c r="R1174" s="204"/>
      <c r="S1174" s="204"/>
      <c r="T1174" s="205"/>
      <c r="AT1174" s="206" t="s">
        <v>222</v>
      </c>
      <c r="AU1174" s="206" t="s">
        <v>87</v>
      </c>
      <c r="AV1174" s="13" t="s">
        <v>85</v>
      </c>
      <c r="AW1174" s="13" t="s">
        <v>36</v>
      </c>
      <c r="AX1174" s="13" t="s">
        <v>77</v>
      </c>
      <c r="AY1174" s="206" t="s">
        <v>211</v>
      </c>
    </row>
    <row r="1175" spans="1:65" s="13" customFormat="1">
      <c r="B1175" s="196"/>
      <c r="C1175" s="197"/>
      <c r="D1175" s="198" t="s">
        <v>222</v>
      </c>
      <c r="E1175" s="199" t="s">
        <v>19</v>
      </c>
      <c r="F1175" s="200" t="s">
        <v>859</v>
      </c>
      <c r="G1175" s="197"/>
      <c r="H1175" s="199" t="s">
        <v>19</v>
      </c>
      <c r="I1175" s="201"/>
      <c r="J1175" s="197"/>
      <c r="K1175" s="197"/>
      <c r="L1175" s="202"/>
      <c r="M1175" s="203"/>
      <c r="N1175" s="204"/>
      <c r="O1175" s="204"/>
      <c r="P1175" s="204"/>
      <c r="Q1175" s="204"/>
      <c r="R1175" s="204"/>
      <c r="S1175" s="204"/>
      <c r="T1175" s="205"/>
      <c r="AT1175" s="206" t="s">
        <v>222</v>
      </c>
      <c r="AU1175" s="206" t="s">
        <v>87</v>
      </c>
      <c r="AV1175" s="13" t="s">
        <v>85</v>
      </c>
      <c r="AW1175" s="13" t="s">
        <v>36</v>
      </c>
      <c r="AX1175" s="13" t="s">
        <v>77</v>
      </c>
      <c r="AY1175" s="206" t="s">
        <v>211</v>
      </c>
    </row>
    <row r="1176" spans="1:65" s="13" customFormat="1">
      <c r="B1176" s="196"/>
      <c r="C1176" s="197"/>
      <c r="D1176" s="198" t="s">
        <v>222</v>
      </c>
      <c r="E1176" s="199" t="s">
        <v>19</v>
      </c>
      <c r="F1176" s="200" t="s">
        <v>904</v>
      </c>
      <c r="G1176" s="197"/>
      <c r="H1176" s="199" t="s">
        <v>19</v>
      </c>
      <c r="I1176" s="201"/>
      <c r="J1176" s="197"/>
      <c r="K1176" s="197"/>
      <c r="L1176" s="202"/>
      <c r="M1176" s="203"/>
      <c r="N1176" s="204"/>
      <c r="O1176" s="204"/>
      <c r="P1176" s="204"/>
      <c r="Q1176" s="204"/>
      <c r="R1176" s="204"/>
      <c r="S1176" s="204"/>
      <c r="T1176" s="205"/>
      <c r="AT1176" s="206" t="s">
        <v>222</v>
      </c>
      <c r="AU1176" s="206" t="s">
        <v>87</v>
      </c>
      <c r="AV1176" s="13" t="s">
        <v>85</v>
      </c>
      <c r="AW1176" s="13" t="s">
        <v>36</v>
      </c>
      <c r="AX1176" s="13" t="s">
        <v>77</v>
      </c>
      <c r="AY1176" s="206" t="s">
        <v>211</v>
      </c>
    </row>
    <row r="1177" spans="1:65" s="14" customFormat="1">
      <c r="B1177" s="207"/>
      <c r="C1177" s="208"/>
      <c r="D1177" s="198" t="s">
        <v>222</v>
      </c>
      <c r="E1177" s="209" t="s">
        <v>19</v>
      </c>
      <c r="F1177" s="210" t="s">
        <v>905</v>
      </c>
      <c r="G1177" s="208"/>
      <c r="H1177" s="211">
        <v>3</v>
      </c>
      <c r="I1177" s="212"/>
      <c r="J1177" s="208"/>
      <c r="K1177" s="208"/>
      <c r="L1177" s="213"/>
      <c r="M1177" s="214"/>
      <c r="N1177" s="215"/>
      <c r="O1177" s="215"/>
      <c r="P1177" s="215"/>
      <c r="Q1177" s="215"/>
      <c r="R1177" s="215"/>
      <c r="S1177" s="215"/>
      <c r="T1177" s="216"/>
      <c r="AT1177" s="217" t="s">
        <v>222</v>
      </c>
      <c r="AU1177" s="217" t="s">
        <v>87</v>
      </c>
      <c r="AV1177" s="14" t="s">
        <v>87</v>
      </c>
      <c r="AW1177" s="14" t="s">
        <v>36</v>
      </c>
      <c r="AX1177" s="14" t="s">
        <v>77</v>
      </c>
      <c r="AY1177" s="217" t="s">
        <v>211</v>
      </c>
    </row>
    <row r="1178" spans="1:65" s="15" customFormat="1">
      <c r="B1178" s="218"/>
      <c r="C1178" s="219"/>
      <c r="D1178" s="198" t="s">
        <v>222</v>
      </c>
      <c r="E1178" s="220" t="s">
        <v>19</v>
      </c>
      <c r="F1178" s="221" t="s">
        <v>227</v>
      </c>
      <c r="G1178" s="219"/>
      <c r="H1178" s="222">
        <v>3</v>
      </c>
      <c r="I1178" s="223"/>
      <c r="J1178" s="219"/>
      <c r="K1178" s="219"/>
      <c r="L1178" s="224"/>
      <c r="M1178" s="225"/>
      <c r="N1178" s="226"/>
      <c r="O1178" s="226"/>
      <c r="P1178" s="226"/>
      <c r="Q1178" s="226"/>
      <c r="R1178" s="226"/>
      <c r="S1178" s="226"/>
      <c r="T1178" s="227"/>
      <c r="AT1178" s="228" t="s">
        <v>222</v>
      </c>
      <c r="AU1178" s="228" t="s">
        <v>87</v>
      </c>
      <c r="AV1178" s="15" t="s">
        <v>218</v>
      </c>
      <c r="AW1178" s="15" t="s">
        <v>36</v>
      </c>
      <c r="AX1178" s="15" t="s">
        <v>85</v>
      </c>
      <c r="AY1178" s="228" t="s">
        <v>211</v>
      </c>
    </row>
    <row r="1179" spans="1:65" s="2" customFormat="1" ht="16.5" customHeight="1">
      <c r="A1179" s="38"/>
      <c r="B1179" s="39"/>
      <c r="C1179" s="178" t="s">
        <v>906</v>
      </c>
      <c r="D1179" s="178" t="s">
        <v>214</v>
      </c>
      <c r="E1179" s="179" t="s">
        <v>907</v>
      </c>
      <c r="F1179" s="180" t="s">
        <v>908</v>
      </c>
      <c r="G1179" s="181" t="s">
        <v>909</v>
      </c>
      <c r="H1179" s="182">
        <v>30</v>
      </c>
      <c r="I1179" s="183"/>
      <c r="J1179" s="184">
        <f>ROUND(I1179*H1179,2)</f>
        <v>0</v>
      </c>
      <c r="K1179" s="180" t="s">
        <v>19</v>
      </c>
      <c r="L1179" s="43"/>
      <c r="M1179" s="185" t="s">
        <v>19</v>
      </c>
      <c r="N1179" s="186" t="s">
        <v>48</v>
      </c>
      <c r="O1179" s="68"/>
      <c r="P1179" s="187">
        <f>O1179*H1179</f>
        <v>0</v>
      </c>
      <c r="Q1179" s="187">
        <v>0</v>
      </c>
      <c r="R1179" s="187">
        <f>Q1179*H1179</f>
        <v>0</v>
      </c>
      <c r="S1179" s="187">
        <v>0</v>
      </c>
      <c r="T1179" s="188">
        <f>S1179*H1179</f>
        <v>0</v>
      </c>
      <c r="U1179" s="38"/>
      <c r="V1179" s="38"/>
      <c r="W1179" s="38"/>
      <c r="X1179" s="38"/>
      <c r="Y1179" s="38"/>
      <c r="Z1179" s="38"/>
      <c r="AA1179" s="38"/>
      <c r="AB1179" s="38"/>
      <c r="AC1179" s="38"/>
      <c r="AD1179" s="38"/>
      <c r="AE1179" s="38"/>
      <c r="AR1179" s="189" t="s">
        <v>218</v>
      </c>
      <c r="AT1179" s="189" t="s">
        <v>214</v>
      </c>
      <c r="AU1179" s="189" t="s">
        <v>87</v>
      </c>
      <c r="AY1179" s="21" t="s">
        <v>211</v>
      </c>
      <c r="BE1179" s="190">
        <f>IF(N1179="základní",J1179,0)</f>
        <v>0</v>
      </c>
      <c r="BF1179" s="190">
        <f>IF(N1179="snížená",J1179,0)</f>
        <v>0</v>
      </c>
      <c r="BG1179" s="190">
        <f>IF(N1179="zákl. přenesená",J1179,0)</f>
        <v>0</v>
      </c>
      <c r="BH1179" s="190">
        <f>IF(N1179="sníž. přenesená",J1179,0)</f>
        <v>0</v>
      </c>
      <c r="BI1179" s="190">
        <f>IF(N1179="nulová",J1179,0)</f>
        <v>0</v>
      </c>
      <c r="BJ1179" s="21" t="s">
        <v>85</v>
      </c>
      <c r="BK1179" s="190">
        <f>ROUND(I1179*H1179,2)</f>
        <v>0</v>
      </c>
      <c r="BL1179" s="21" t="s">
        <v>218</v>
      </c>
      <c r="BM1179" s="189" t="s">
        <v>910</v>
      </c>
    </row>
    <row r="1180" spans="1:65" s="13" customFormat="1">
      <c r="B1180" s="196"/>
      <c r="C1180" s="197"/>
      <c r="D1180" s="198" t="s">
        <v>222</v>
      </c>
      <c r="E1180" s="199" t="s">
        <v>19</v>
      </c>
      <c r="F1180" s="200" t="s">
        <v>223</v>
      </c>
      <c r="G1180" s="197"/>
      <c r="H1180" s="199" t="s">
        <v>19</v>
      </c>
      <c r="I1180" s="201"/>
      <c r="J1180" s="197"/>
      <c r="K1180" s="197"/>
      <c r="L1180" s="202"/>
      <c r="M1180" s="203"/>
      <c r="N1180" s="204"/>
      <c r="O1180" s="204"/>
      <c r="P1180" s="204"/>
      <c r="Q1180" s="204"/>
      <c r="R1180" s="204"/>
      <c r="S1180" s="204"/>
      <c r="T1180" s="205"/>
      <c r="AT1180" s="206" t="s">
        <v>222</v>
      </c>
      <c r="AU1180" s="206" t="s">
        <v>87</v>
      </c>
      <c r="AV1180" s="13" t="s">
        <v>85</v>
      </c>
      <c r="AW1180" s="13" t="s">
        <v>36</v>
      </c>
      <c r="AX1180" s="13" t="s">
        <v>77</v>
      </c>
      <c r="AY1180" s="206" t="s">
        <v>211</v>
      </c>
    </row>
    <row r="1181" spans="1:65" s="13" customFormat="1">
      <c r="B1181" s="196"/>
      <c r="C1181" s="197"/>
      <c r="D1181" s="198" t="s">
        <v>222</v>
      </c>
      <c r="E1181" s="199" t="s">
        <v>19</v>
      </c>
      <c r="F1181" s="200" t="s">
        <v>859</v>
      </c>
      <c r="G1181" s="197"/>
      <c r="H1181" s="199" t="s">
        <v>19</v>
      </c>
      <c r="I1181" s="201"/>
      <c r="J1181" s="197"/>
      <c r="K1181" s="197"/>
      <c r="L1181" s="202"/>
      <c r="M1181" s="203"/>
      <c r="N1181" s="204"/>
      <c r="O1181" s="204"/>
      <c r="P1181" s="204"/>
      <c r="Q1181" s="204"/>
      <c r="R1181" s="204"/>
      <c r="S1181" s="204"/>
      <c r="T1181" s="205"/>
      <c r="AT1181" s="206" t="s">
        <v>222</v>
      </c>
      <c r="AU1181" s="206" t="s">
        <v>87</v>
      </c>
      <c r="AV1181" s="13" t="s">
        <v>85</v>
      </c>
      <c r="AW1181" s="13" t="s">
        <v>36</v>
      </c>
      <c r="AX1181" s="13" t="s">
        <v>77</v>
      </c>
      <c r="AY1181" s="206" t="s">
        <v>211</v>
      </c>
    </row>
    <row r="1182" spans="1:65" s="13" customFormat="1">
      <c r="B1182" s="196"/>
      <c r="C1182" s="197"/>
      <c r="D1182" s="198" t="s">
        <v>222</v>
      </c>
      <c r="E1182" s="199" t="s">
        <v>19</v>
      </c>
      <c r="F1182" s="200" t="s">
        <v>904</v>
      </c>
      <c r="G1182" s="197"/>
      <c r="H1182" s="199" t="s">
        <v>19</v>
      </c>
      <c r="I1182" s="201"/>
      <c r="J1182" s="197"/>
      <c r="K1182" s="197"/>
      <c r="L1182" s="202"/>
      <c r="M1182" s="203"/>
      <c r="N1182" s="204"/>
      <c r="O1182" s="204"/>
      <c r="P1182" s="204"/>
      <c r="Q1182" s="204"/>
      <c r="R1182" s="204"/>
      <c r="S1182" s="204"/>
      <c r="T1182" s="205"/>
      <c r="AT1182" s="206" t="s">
        <v>222</v>
      </c>
      <c r="AU1182" s="206" t="s">
        <v>87</v>
      </c>
      <c r="AV1182" s="13" t="s">
        <v>85</v>
      </c>
      <c r="AW1182" s="13" t="s">
        <v>36</v>
      </c>
      <c r="AX1182" s="13" t="s">
        <v>77</v>
      </c>
      <c r="AY1182" s="206" t="s">
        <v>211</v>
      </c>
    </row>
    <row r="1183" spans="1:65" s="14" customFormat="1">
      <c r="B1183" s="207"/>
      <c r="C1183" s="208"/>
      <c r="D1183" s="198" t="s">
        <v>222</v>
      </c>
      <c r="E1183" s="209" t="s">
        <v>19</v>
      </c>
      <c r="F1183" s="210" t="s">
        <v>911</v>
      </c>
      <c r="G1183" s="208"/>
      <c r="H1183" s="211">
        <v>30</v>
      </c>
      <c r="I1183" s="212"/>
      <c r="J1183" s="208"/>
      <c r="K1183" s="208"/>
      <c r="L1183" s="213"/>
      <c r="M1183" s="214"/>
      <c r="N1183" s="215"/>
      <c r="O1183" s="215"/>
      <c r="P1183" s="215"/>
      <c r="Q1183" s="215"/>
      <c r="R1183" s="215"/>
      <c r="S1183" s="215"/>
      <c r="T1183" s="216"/>
      <c r="AT1183" s="217" t="s">
        <v>222</v>
      </c>
      <c r="AU1183" s="217" t="s">
        <v>87</v>
      </c>
      <c r="AV1183" s="14" t="s">
        <v>87</v>
      </c>
      <c r="AW1183" s="14" t="s">
        <v>36</v>
      </c>
      <c r="AX1183" s="14" t="s">
        <v>77</v>
      </c>
      <c r="AY1183" s="217" t="s">
        <v>211</v>
      </c>
    </row>
    <row r="1184" spans="1:65" s="15" customFormat="1">
      <c r="B1184" s="218"/>
      <c r="C1184" s="219"/>
      <c r="D1184" s="198" t="s">
        <v>222</v>
      </c>
      <c r="E1184" s="220" t="s">
        <v>19</v>
      </c>
      <c r="F1184" s="221" t="s">
        <v>227</v>
      </c>
      <c r="G1184" s="219"/>
      <c r="H1184" s="222">
        <v>30</v>
      </c>
      <c r="I1184" s="223"/>
      <c r="J1184" s="219"/>
      <c r="K1184" s="219"/>
      <c r="L1184" s="224"/>
      <c r="M1184" s="225"/>
      <c r="N1184" s="226"/>
      <c r="O1184" s="226"/>
      <c r="P1184" s="226"/>
      <c r="Q1184" s="226"/>
      <c r="R1184" s="226"/>
      <c r="S1184" s="226"/>
      <c r="T1184" s="227"/>
      <c r="AT1184" s="228" t="s">
        <v>222</v>
      </c>
      <c r="AU1184" s="228" t="s">
        <v>87</v>
      </c>
      <c r="AV1184" s="15" t="s">
        <v>218</v>
      </c>
      <c r="AW1184" s="15" t="s">
        <v>36</v>
      </c>
      <c r="AX1184" s="15" t="s">
        <v>85</v>
      </c>
      <c r="AY1184" s="228" t="s">
        <v>211</v>
      </c>
    </row>
    <row r="1185" spans="1:65" s="2" customFormat="1" ht="16.5" customHeight="1">
      <c r="A1185" s="38"/>
      <c r="B1185" s="39"/>
      <c r="C1185" s="178" t="s">
        <v>912</v>
      </c>
      <c r="D1185" s="178" t="s">
        <v>214</v>
      </c>
      <c r="E1185" s="179" t="s">
        <v>913</v>
      </c>
      <c r="F1185" s="180" t="s">
        <v>914</v>
      </c>
      <c r="G1185" s="181" t="s">
        <v>397</v>
      </c>
      <c r="H1185" s="182">
        <v>3</v>
      </c>
      <c r="I1185" s="183"/>
      <c r="J1185" s="184">
        <f>ROUND(I1185*H1185,2)</f>
        <v>0</v>
      </c>
      <c r="K1185" s="180" t="s">
        <v>19</v>
      </c>
      <c r="L1185" s="43"/>
      <c r="M1185" s="185" t="s">
        <v>19</v>
      </c>
      <c r="N1185" s="186" t="s">
        <v>48</v>
      </c>
      <c r="O1185" s="68"/>
      <c r="P1185" s="187">
        <f>O1185*H1185</f>
        <v>0</v>
      </c>
      <c r="Q1185" s="187">
        <v>0</v>
      </c>
      <c r="R1185" s="187">
        <f>Q1185*H1185</f>
        <v>0</v>
      </c>
      <c r="S1185" s="187">
        <v>0</v>
      </c>
      <c r="T1185" s="188">
        <f>S1185*H1185</f>
        <v>0</v>
      </c>
      <c r="U1185" s="38"/>
      <c r="V1185" s="38"/>
      <c r="W1185" s="38"/>
      <c r="X1185" s="38"/>
      <c r="Y1185" s="38"/>
      <c r="Z1185" s="38"/>
      <c r="AA1185" s="38"/>
      <c r="AB1185" s="38"/>
      <c r="AC1185" s="38"/>
      <c r="AD1185" s="38"/>
      <c r="AE1185" s="38"/>
      <c r="AR1185" s="189" t="s">
        <v>218</v>
      </c>
      <c r="AT1185" s="189" t="s">
        <v>214</v>
      </c>
      <c r="AU1185" s="189" t="s">
        <v>87</v>
      </c>
      <c r="AY1185" s="21" t="s">
        <v>211</v>
      </c>
      <c r="BE1185" s="190">
        <f>IF(N1185="základní",J1185,0)</f>
        <v>0</v>
      </c>
      <c r="BF1185" s="190">
        <f>IF(N1185="snížená",J1185,0)</f>
        <v>0</v>
      </c>
      <c r="BG1185" s="190">
        <f>IF(N1185="zákl. přenesená",J1185,0)</f>
        <v>0</v>
      </c>
      <c r="BH1185" s="190">
        <f>IF(N1185="sníž. přenesená",J1185,0)</f>
        <v>0</v>
      </c>
      <c r="BI1185" s="190">
        <f>IF(N1185="nulová",J1185,0)</f>
        <v>0</v>
      </c>
      <c r="BJ1185" s="21" t="s">
        <v>85</v>
      </c>
      <c r="BK1185" s="190">
        <f>ROUND(I1185*H1185,2)</f>
        <v>0</v>
      </c>
      <c r="BL1185" s="21" t="s">
        <v>218</v>
      </c>
      <c r="BM1185" s="189" t="s">
        <v>915</v>
      </c>
    </row>
    <row r="1186" spans="1:65" s="13" customFormat="1">
      <c r="B1186" s="196"/>
      <c r="C1186" s="197"/>
      <c r="D1186" s="198" t="s">
        <v>222</v>
      </c>
      <c r="E1186" s="199" t="s">
        <v>19</v>
      </c>
      <c r="F1186" s="200" t="s">
        <v>223</v>
      </c>
      <c r="G1186" s="197"/>
      <c r="H1186" s="199" t="s">
        <v>19</v>
      </c>
      <c r="I1186" s="201"/>
      <c r="J1186" s="197"/>
      <c r="K1186" s="197"/>
      <c r="L1186" s="202"/>
      <c r="M1186" s="203"/>
      <c r="N1186" s="204"/>
      <c r="O1186" s="204"/>
      <c r="P1186" s="204"/>
      <c r="Q1186" s="204"/>
      <c r="R1186" s="204"/>
      <c r="S1186" s="204"/>
      <c r="T1186" s="205"/>
      <c r="AT1186" s="206" t="s">
        <v>222</v>
      </c>
      <c r="AU1186" s="206" t="s">
        <v>87</v>
      </c>
      <c r="AV1186" s="13" t="s">
        <v>85</v>
      </c>
      <c r="AW1186" s="13" t="s">
        <v>36</v>
      </c>
      <c r="AX1186" s="13" t="s">
        <v>77</v>
      </c>
      <c r="AY1186" s="206" t="s">
        <v>211</v>
      </c>
    </row>
    <row r="1187" spans="1:65" s="13" customFormat="1">
      <c r="B1187" s="196"/>
      <c r="C1187" s="197"/>
      <c r="D1187" s="198" t="s">
        <v>222</v>
      </c>
      <c r="E1187" s="199" t="s">
        <v>19</v>
      </c>
      <c r="F1187" s="200" t="s">
        <v>859</v>
      </c>
      <c r="G1187" s="197"/>
      <c r="H1187" s="199" t="s">
        <v>19</v>
      </c>
      <c r="I1187" s="201"/>
      <c r="J1187" s="197"/>
      <c r="K1187" s="197"/>
      <c r="L1187" s="202"/>
      <c r="M1187" s="203"/>
      <c r="N1187" s="204"/>
      <c r="O1187" s="204"/>
      <c r="P1187" s="204"/>
      <c r="Q1187" s="204"/>
      <c r="R1187" s="204"/>
      <c r="S1187" s="204"/>
      <c r="T1187" s="205"/>
      <c r="AT1187" s="206" t="s">
        <v>222</v>
      </c>
      <c r="AU1187" s="206" t="s">
        <v>87</v>
      </c>
      <c r="AV1187" s="13" t="s">
        <v>85</v>
      </c>
      <c r="AW1187" s="13" t="s">
        <v>36</v>
      </c>
      <c r="AX1187" s="13" t="s">
        <v>77</v>
      </c>
      <c r="AY1187" s="206" t="s">
        <v>211</v>
      </c>
    </row>
    <row r="1188" spans="1:65" s="13" customFormat="1">
      <c r="B1188" s="196"/>
      <c r="C1188" s="197"/>
      <c r="D1188" s="198" t="s">
        <v>222</v>
      </c>
      <c r="E1188" s="199" t="s">
        <v>19</v>
      </c>
      <c r="F1188" s="200" t="s">
        <v>904</v>
      </c>
      <c r="G1188" s="197"/>
      <c r="H1188" s="199" t="s">
        <v>19</v>
      </c>
      <c r="I1188" s="201"/>
      <c r="J1188" s="197"/>
      <c r="K1188" s="197"/>
      <c r="L1188" s="202"/>
      <c r="M1188" s="203"/>
      <c r="N1188" s="204"/>
      <c r="O1188" s="204"/>
      <c r="P1188" s="204"/>
      <c r="Q1188" s="204"/>
      <c r="R1188" s="204"/>
      <c r="S1188" s="204"/>
      <c r="T1188" s="205"/>
      <c r="AT1188" s="206" t="s">
        <v>222</v>
      </c>
      <c r="AU1188" s="206" t="s">
        <v>87</v>
      </c>
      <c r="AV1188" s="13" t="s">
        <v>85</v>
      </c>
      <c r="AW1188" s="13" t="s">
        <v>36</v>
      </c>
      <c r="AX1188" s="13" t="s">
        <v>77</v>
      </c>
      <c r="AY1188" s="206" t="s">
        <v>211</v>
      </c>
    </row>
    <row r="1189" spans="1:65" s="14" customFormat="1">
      <c r="B1189" s="207"/>
      <c r="C1189" s="208"/>
      <c r="D1189" s="198" t="s">
        <v>222</v>
      </c>
      <c r="E1189" s="209" t="s">
        <v>19</v>
      </c>
      <c r="F1189" s="210" t="s">
        <v>905</v>
      </c>
      <c r="G1189" s="208"/>
      <c r="H1189" s="211">
        <v>3</v>
      </c>
      <c r="I1189" s="212"/>
      <c r="J1189" s="208"/>
      <c r="K1189" s="208"/>
      <c r="L1189" s="213"/>
      <c r="M1189" s="214"/>
      <c r="N1189" s="215"/>
      <c r="O1189" s="215"/>
      <c r="P1189" s="215"/>
      <c r="Q1189" s="215"/>
      <c r="R1189" s="215"/>
      <c r="S1189" s="215"/>
      <c r="T1189" s="216"/>
      <c r="AT1189" s="217" t="s">
        <v>222</v>
      </c>
      <c r="AU1189" s="217" t="s">
        <v>87</v>
      </c>
      <c r="AV1189" s="14" t="s">
        <v>87</v>
      </c>
      <c r="AW1189" s="14" t="s">
        <v>36</v>
      </c>
      <c r="AX1189" s="14" t="s">
        <v>77</v>
      </c>
      <c r="AY1189" s="217" t="s">
        <v>211</v>
      </c>
    </row>
    <row r="1190" spans="1:65" s="15" customFormat="1">
      <c r="B1190" s="218"/>
      <c r="C1190" s="219"/>
      <c r="D1190" s="198" t="s">
        <v>222</v>
      </c>
      <c r="E1190" s="220" t="s">
        <v>19</v>
      </c>
      <c r="F1190" s="221" t="s">
        <v>227</v>
      </c>
      <c r="G1190" s="219"/>
      <c r="H1190" s="222">
        <v>3</v>
      </c>
      <c r="I1190" s="223"/>
      <c r="J1190" s="219"/>
      <c r="K1190" s="219"/>
      <c r="L1190" s="224"/>
      <c r="M1190" s="225"/>
      <c r="N1190" s="226"/>
      <c r="O1190" s="226"/>
      <c r="P1190" s="226"/>
      <c r="Q1190" s="226"/>
      <c r="R1190" s="226"/>
      <c r="S1190" s="226"/>
      <c r="T1190" s="227"/>
      <c r="AT1190" s="228" t="s">
        <v>222</v>
      </c>
      <c r="AU1190" s="228" t="s">
        <v>87</v>
      </c>
      <c r="AV1190" s="15" t="s">
        <v>218</v>
      </c>
      <c r="AW1190" s="15" t="s">
        <v>36</v>
      </c>
      <c r="AX1190" s="15" t="s">
        <v>85</v>
      </c>
      <c r="AY1190" s="228" t="s">
        <v>211</v>
      </c>
    </row>
    <row r="1191" spans="1:65" s="2" customFormat="1" ht="16.5" customHeight="1">
      <c r="A1191" s="38"/>
      <c r="B1191" s="39"/>
      <c r="C1191" s="178" t="s">
        <v>916</v>
      </c>
      <c r="D1191" s="178" t="s">
        <v>214</v>
      </c>
      <c r="E1191" s="179" t="s">
        <v>917</v>
      </c>
      <c r="F1191" s="180" t="s">
        <v>918</v>
      </c>
      <c r="G1191" s="181" t="s">
        <v>397</v>
      </c>
      <c r="H1191" s="182">
        <v>3</v>
      </c>
      <c r="I1191" s="183"/>
      <c r="J1191" s="184">
        <f>ROUND(I1191*H1191,2)</f>
        <v>0</v>
      </c>
      <c r="K1191" s="180" t="s">
        <v>19</v>
      </c>
      <c r="L1191" s="43"/>
      <c r="M1191" s="185" t="s">
        <v>19</v>
      </c>
      <c r="N1191" s="186" t="s">
        <v>48</v>
      </c>
      <c r="O1191" s="68"/>
      <c r="P1191" s="187">
        <f>O1191*H1191</f>
        <v>0</v>
      </c>
      <c r="Q1191" s="187">
        <v>0</v>
      </c>
      <c r="R1191" s="187">
        <f>Q1191*H1191</f>
        <v>0</v>
      </c>
      <c r="S1191" s="187">
        <v>0</v>
      </c>
      <c r="T1191" s="188">
        <f>S1191*H1191</f>
        <v>0</v>
      </c>
      <c r="U1191" s="38"/>
      <c r="V1191" s="38"/>
      <c r="W1191" s="38"/>
      <c r="X1191" s="38"/>
      <c r="Y1191" s="38"/>
      <c r="Z1191" s="38"/>
      <c r="AA1191" s="38"/>
      <c r="AB1191" s="38"/>
      <c r="AC1191" s="38"/>
      <c r="AD1191" s="38"/>
      <c r="AE1191" s="38"/>
      <c r="AR1191" s="189" t="s">
        <v>218</v>
      </c>
      <c r="AT1191" s="189" t="s">
        <v>214</v>
      </c>
      <c r="AU1191" s="189" t="s">
        <v>87</v>
      </c>
      <c r="AY1191" s="21" t="s">
        <v>211</v>
      </c>
      <c r="BE1191" s="190">
        <f>IF(N1191="základní",J1191,0)</f>
        <v>0</v>
      </c>
      <c r="BF1191" s="190">
        <f>IF(N1191="snížená",J1191,0)</f>
        <v>0</v>
      </c>
      <c r="BG1191" s="190">
        <f>IF(N1191="zákl. přenesená",J1191,0)</f>
        <v>0</v>
      </c>
      <c r="BH1191" s="190">
        <f>IF(N1191="sníž. přenesená",J1191,0)</f>
        <v>0</v>
      </c>
      <c r="BI1191" s="190">
        <f>IF(N1191="nulová",J1191,0)</f>
        <v>0</v>
      </c>
      <c r="BJ1191" s="21" t="s">
        <v>85</v>
      </c>
      <c r="BK1191" s="190">
        <f>ROUND(I1191*H1191,2)</f>
        <v>0</v>
      </c>
      <c r="BL1191" s="21" t="s">
        <v>218</v>
      </c>
      <c r="BM1191" s="189" t="s">
        <v>919</v>
      </c>
    </row>
    <row r="1192" spans="1:65" s="2" customFormat="1" ht="37.9" customHeight="1">
      <c r="A1192" s="38"/>
      <c r="B1192" s="39"/>
      <c r="C1192" s="178" t="s">
        <v>920</v>
      </c>
      <c r="D1192" s="178" t="s">
        <v>214</v>
      </c>
      <c r="E1192" s="179" t="s">
        <v>921</v>
      </c>
      <c r="F1192" s="180" t="s">
        <v>922</v>
      </c>
      <c r="G1192" s="181" t="s">
        <v>131</v>
      </c>
      <c r="H1192" s="182">
        <v>309</v>
      </c>
      <c r="I1192" s="183"/>
      <c r="J1192" s="184">
        <f>ROUND(I1192*H1192,2)</f>
        <v>0</v>
      </c>
      <c r="K1192" s="180" t="s">
        <v>217</v>
      </c>
      <c r="L1192" s="43"/>
      <c r="M1192" s="185" t="s">
        <v>19</v>
      </c>
      <c r="N1192" s="186" t="s">
        <v>48</v>
      </c>
      <c r="O1192" s="68"/>
      <c r="P1192" s="187">
        <f>O1192*H1192</f>
        <v>0</v>
      </c>
      <c r="Q1192" s="187">
        <v>0</v>
      </c>
      <c r="R1192" s="187">
        <f>Q1192*H1192</f>
        <v>0</v>
      </c>
      <c r="S1192" s="187">
        <v>0</v>
      </c>
      <c r="T1192" s="188">
        <f>S1192*H1192</f>
        <v>0</v>
      </c>
      <c r="U1192" s="38"/>
      <c r="V1192" s="38"/>
      <c r="W1192" s="38"/>
      <c r="X1192" s="38"/>
      <c r="Y1192" s="38"/>
      <c r="Z1192" s="38"/>
      <c r="AA1192" s="38"/>
      <c r="AB1192" s="38"/>
      <c r="AC1192" s="38"/>
      <c r="AD1192" s="38"/>
      <c r="AE1192" s="38"/>
      <c r="AR1192" s="189" t="s">
        <v>218</v>
      </c>
      <c r="AT1192" s="189" t="s">
        <v>214</v>
      </c>
      <c r="AU1192" s="189" t="s">
        <v>87</v>
      </c>
      <c r="AY1192" s="21" t="s">
        <v>211</v>
      </c>
      <c r="BE1192" s="190">
        <f>IF(N1192="základní",J1192,0)</f>
        <v>0</v>
      </c>
      <c r="BF1192" s="190">
        <f>IF(N1192="snížená",J1192,0)</f>
        <v>0</v>
      </c>
      <c r="BG1192" s="190">
        <f>IF(N1192="zákl. přenesená",J1192,0)</f>
        <v>0</v>
      </c>
      <c r="BH1192" s="190">
        <f>IF(N1192="sníž. přenesená",J1192,0)</f>
        <v>0</v>
      </c>
      <c r="BI1192" s="190">
        <f>IF(N1192="nulová",J1192,0)</f>
        <v>0</v>
      </c>
      <c r="BJ1192" s="21" t="s">
        <v>85</v>
      </c>
      <c r="BK1192" s="190">
        <f>ROUND(I1192*H1192,2)</f>
        <v>0</v>
      </c>
      <c r="BL1192" s="21" t="s">
        <v>218</v>
      </c>
      <c r="BM1192" s="189" t="s">
        <v>923</v>
      </c>
    </row>
    <row r="1193" spans="1:65" s="2" customFormat="1">
      <c r="A1193" s="38"/>
      <c r="B1193" s="39"/>
      <c r="C1193" s="40"/>
      <c r="D1193" s="191" t="s">
        <v>220</v>
      </c>
      <c r="E1193" s="40"/>
      <c r="F1193" s="192" t="s">
        <v>924</v>
      </c>
      <c r="G1193" s="40"/>
      <c r="H1193" s="40"/>
      <c r="I1193" s="193"/>
      <c r="J1193" s="40"/>
      <c r="K1193" s="40"/>
      <c r="L1193" s="43"/>
      <c r="M1193" s="194"/>
      <c r="N1193" s="195"/>
      <c r="O1193" s="68"/>
      <c r="P1193" s="68"/>
      <c r="Q1193" s="68"/>
      <c r="R1193" s="68"/>
      <c r="S1193" s="68"/>
      <c r="T1193" s="69"/>
      <c r="U1193" s="38"/>
      <c r="V1193" s="38"/>
      <c r="W1193" s="38"/>
      <c r="X1193" s="38"/>
      <c r="Y1193" s="38"/>
      <c r="Z1193" s="38"/>
      <c r="AA1193" s="38"/>
      <c r="AB1193" s="38"/>
      <c r="AC1193" s="38"/>
      <c r="AD1193" s="38"/>
      <c r="AE1193" s="38"/>
      <c r="AT1193" s="21" t="s">
        <v>220</v>
      </c>
      <c r="AU1193" s="21" t="s">
        <v>87</v>
      </c>
    </row>
    <row r="1194" spans="1:65" s="13" customFormat="1">
      <c r="B1194" s="196"/>
      <c r="C1194" s="197"/>
      <c r="D1194" s="198" t="s">
        <v>222</v>
      </c>
      <c r="E1194" s="199" t="s">
        <v>19</v>
      </c>
      <c r="F1194" s="200" t="s">
        <v>223</v>
      </c>
      <c r="G1194" s="197"/>
      <c r="H1194" s="199" t="s">
        <v>19</v>
      </c>
      <c r="I1194" s="201"/>
      <c r="J1194" s="197"/>
      <c r="K1194" s="197"/>
      <c r="L1194" s="202"/>
      <c r="M1194" s="203"/>
      <c r="N1194" s="204"/>
      <c r="O1194" s="204"/>
      <c r="P1194" s="204"/>
      <c r="Q1194" s="204"/>
      <c r="R1194" s="204"/>
      <c r="S1194" s="204"/>
      <c r="T1194" s="205"/>
      <c r="AT1194" s="206" t="s">
        <v>222</v>
      </c>
      <c r="AU1194" s="206" t="s">
        <v>87</v>
      </c>
      <c r="AV1194" s="13" t="s">
        <v>85</v>
      </c>
      <c r="AW1194" s="13" t="s">
        <v>36</v>
      </c>
      <c r="AX1194" s="13" t="s">
        <v>77</v>
      </c>
      <c r="AY1194" s="206" t="s">
        <v>211</v>
      </c>
    </row>
    <row r="1195" spans="1:65" s="13" customFormat="1">
      <c r="B1195" s="196"/>
      <c r="C1195" s="197"/>
      <c r="D1195" s="198" t="s">
        <v>222</v>
      </c>
      <c r="E1195" s="199" t="s">
        <v>19</v>
      </c>
      <c r="F1195" s="200" t="s">
        <v>859</v>
      </c>
      <c r="G1195" s="197"/>
      <c r="H1195" s="199" t="s">
        <v>19</v>
      </c>
      <c r="I1195" s="201"/>
      <c r="J1195" s="197"/>
      <c r="K1195" s="197"/>
      <c r="L1195" s="202"/>
      <c r="M1195" s="203"/>
      <c r="N1195" s="204"/>
      <c r="O1195" s="204"/>
      <c r="P1195" s="204"/>
      <c r="Q1195" s="204"/>
      <c r="R1195" s="204"/>
      <c r="S1195" s="204"/>
      <c r="T1195" s="205"/>
      <c r="AT1195" s="206" t="s">
        <v>222</v>
      </c>
      <c r="AU1195" s="206" t="s">
        <v>87</v>
      </c>
      <c r="AV1195" s="13" t="s">
        <v>85</v>
      </c>
      <c r="AW1195" s="13" t="s">
        <v>36</v>
      </c>
      <c r="AX1195" s="13" t="s">
        <v>77</v>
      </c>
      <c r="AY1195" s="206" t="s">
        <v>211</v>
      </c>
    </row>
    <row r="1196" spans="1:65" s="14" customFormat="1">
      <c r="B1196" s="207"/>
      <c r="C1196" s="208"/>
      <c r="D1196" s="198" t="s">
        <v>222</v>
      </c>
      <c r="E1196" s="209" t="s">
        <v>19</v>
      </c>
      <c r="F1196" s="210" t="s">
        <v>925</v>
      </c>
      <c r="G1196" s="208"/>
      <c r="H1196" s="211">
        <v>309</v>
      </c>
      <c r="I1196" s="212"/>
      <c r="J1196" s="208"/>
      <c r="K1196" s="208"/>
      <c r="L1196" s="213"/>
      <c r="M1196" s="214"/>
      <c r="N1196" s="215"/>
      <c r="O1196" s="215"/>
      <c r="P1196" s="215"/>
      <c r="Q1196" s="215"/>
      <c r="R1196" s="215"/>
      <c r="S1196" s="215"/>
      <c r="T1196" s="216"/>
      <c r="AT1196" s="217" t="s">
        <v>222</v>
      </c>
      <c r="AU1196" s="217" t="s">
        <v>87</v>
      </c>
      <c r="AV1196" s="14" t="s">
        <v>87</v>
      </c>
      <c r="AW1196" s="14" t="s">
        <v>36</v>
      </c>
      <c r="AX1196" s="14" t="s">
        <v>77</v>
      </c>
      <c r="AY1196" s="217" t="s">
        <v>211</v>
      </c>
    </row>
    <row r="1197" spans="1:65" s="15" customFormat="1">
      <c r="B1197" s="218"/>
      <c r="C1197" s="219"/>
      <c r="D1197" s="198" t="s">
        <v>222</v>
      </c>
      <c r="E1197" s="220" t="s">
        <v>129</v>
      </c>
      <c r="F1197" s="221" t="s">
        <v>227</v>
      </c>
      <c r="G1197" s="219"/>
      <c r="H1197" s="222">
        <v>309</v>
      </c>
      <c r="I1197" s="223"/>
      <c r="J1197" s="219"/>
      <c r="K1197" s="219"/>
      <c r="L1197" s="224"/>
      <c r="M1197" s="225"/>
      <c r="N1197" s="226"/>
      <c r="O1197" s="226"/>
      <c r="P1197" s="226"/>
      <c r="Q1197" s="226"/>
      <c r="R1197" s="226"/>
      <c r="S1197" s="226"/>
      <c r="T1197" s="227"/>
      <c r="AT1197" s="228" t="s">
        <v>222</v>
      </c>
      <c r="AU1197" s="228" t="s">
        <v>87</v>
      </c>
      <c r="AV1197" s="15" t="s">
        <v>218</v>
      </c>
      <c r="AW1197" s="15" t="s">
        <v>36</v>
      </c>
      <c r="AX1197" s="15" t="s">
        <v>85</v>
      </c>
      <c r="AY1197" s="228" t="s">
        <v>211</v>
      </c>
    </row>
    <row r="1198" spans="1:65" s="2" customFormat="1" ht="33" customHeight="1">
      <c r="A1198" s="38"/>
      <c r="B1198" s="39"/>
      <c r="C1198" s="178" t="s">
        <v>926</v>
      </c>
      <c r="D1198" s="178" t="s">
        <v>214</v>
      </c>
      <c r="E1198" s="179" t="s">
        <v>927</v>
      </c>
      <c r="F1198" s="180" t="s">
        <v>928</v>
      </c>
      <c r="G1198" s="181" t="s">
        <v>131</v>
      </c>
      <c r="H1198" s="182">
        <v>92700</v>
      </c>
      <c r="I1198" s="183"/>
      <c r="J1198" s="184">
        <f>ROUND(I1198*H1198,2)</f>
        <v>0</v>
      </c>
      <c r="K1198" s="180" t="s">
        <v>217</v>
      </c>
      <c r="L1198" s="43"/>
      <c r="M1198" s="185" t="s">
        <v>19</v>
      </c>
      <c r="N1198" s="186" t="s">
        <v>48</v>
      </c>
      <c r="O1198" s="68"/>
      <c r="P1198" s="187">
        <f>O1198*H1198</f>
        <v>0</v>
      </c>
      <c r="Q1198" s="187">
        <v>0</v>
      </c>
      <c r="R1198" s="187">
        <f>Q1198*H1198</f>
        <v>0</v>
      </c>
      <c r="S1198" s="187">
        <v>0</v>
      </c>
      <c r="T1198" s="188">
        <f>S1198*H1198</f>
        <v>0</v>
      </c>
      <c r="U1198" s="38"/>
      <c r="V1198" s="38"/>
      <c r="W1198" s="38"/>
      <c r="X1198" s="38"/>
      <c r="Y1198" s="38"/>
      <c r="Z1198" s="38"/>
      <c r="AA1198" s="38"/>
      <c r="AB1198" s="38"/>
      <c r="AC1198" s="38"/>
      <c r="AD1198" s="38"/>
      <c r="AE1198" s="38"/>
      <c r="AR1198" s="189" t="s">
        <v>218</v>
      </c>
      <c r="AT1198" s="189" t="s">
        <v>214</v>
      </c>
      <c r="AU1198" s="189" t="s">
        <v>87</v>
      </c>
      <c r="AY1198" s="21" t="s">
        <v>211</v>
      </c>
      <c r="BE1198" s="190">
        <f>IF(N1198="základní",J1198,0)</f>
        <v>0</v>
      </c>
      <c r="BF1198" s="190">
        <f>IF(N1198="snížená",J1198,0)</f>
        <v>0</v>
      </c>
      <c r="BG1198" s="190">
        <f>IF(N1198="zákl. přenesená",J1198,0)</f>
        <v>0</v>
      </c>
      <c r="BH1198" s="190">
        <f>IF(N1198="sníž. přenesená",J1198,0)</f>
        <v>0</v>
      </c>
      <c r="BI1198" s="190">
        <f>IF(N1198="nulová",J1198,0)</f>
        <v>0</v>
      </c>
      <c r="BJ1198" s="21" t="s">
        <v>85</v>
      </c>
      <c r="BK1198" s="190">
        <f>ROUND(I1198*H1198,2)</f>
        <v>0</v>
      </c>
      <c r="BL1198" s="21" t="s">
        <v>218</v>
      </c>
      <c r="BM1198" s="189" t="s">
        <v>929</v>
      </c>
    </row>
    <row r="1199" spans="1:65" s="2" customFormat="1">
      <c r="A1199" s="38"/>
      <c r="B1199" s="39"/>
      <c r="C1199" s="40"/>
      <c r="D1199" s="191" t="s">
        <v>220</v>
      </c>
      <c r="E1199" s="40"/>
      <c r="F1199" s="192" t="s">
        <v>930</v>
      </c>
      <c r="G1199" s="40"/>
      <c r="H1199" s="40"/>
      <c r="I1199" s="193"/>
      <c r="J1199" s="40"/>
      <c r="K1199" s="40"/>
      <c r="L1199" s="43"/>
      <c r="M1199" s="194"/>
      <c r="N1199" s="195"/>
      <c r="O1199" s="68"/>
      <c r="P1199" s="68"/>
      <c r="Q1199" s="68"/>
      <c r="R1199" s="68"/>
      <c r="S1199" s="68"/>
      <c r="T1199" s="69"/>
      <c r="U1199" s="38"/>
      <c r="V1199" s="38"/>
      <c r="W1199" s="38"/>
      <c r="X1199" s="38"/>
      <c r="Y1199" s="38"/>
      <c r="Z1199" s="38"/>
      <c r="AA1199" s="38"/>
      <c r="AB1199" s="38"/>
      <c r="AC1199" s="38"/>
      <c r="AD1199" s="38"/>
      <c r="AE1199" s="38"/>
      <c r="AT1199" s="21" t="s">
        <v>220</v>
      </c>
      <c r="AU1199" s="21" t="s">
        <v>87</v>
      </c>
    </row>
    <row r="1200" spans="1:65" s="14" customFormat="1">
      <c r="B1200" s="207"/>
      <c r="C1200" s="208"/>
      <c r="D1200" s="198" t="s">
        <v>222</v>
      </c>
      <c r="E1200" s="209" t="s">
        <v>19</v>
      </c>
      <c r="F1200" s="210" t="s">
        <v>129</v>
      </c>
      <c r="G1200" s="208"/>
      <c r="H1200" s="211">
        <v>309</v>
      </c>
      <c r="I1200" s="212"/>
      <c r="J1200" s="208"/>
      <c r="K1200" s="208"/>
      <c r="L1200" s="213"/>
      <c r="M1200" s="214"/>
      <c r="N1200" s="215"/>
      <c r="O1200" s="215"/>
      <c r="P1200" s="215"/>
      <c r="Q1200" s="215"/>
      <c r="R1200" s="215"/>
      <c r="S1200" s="215"/>
      <c r="T1200" s="216"/>
      <c r="AT1200" s="217" t="s">
        <v>222</v>
      </c>
      <c r="AU1200" s="217" t="s">
        <v>87</v>
      </c>
      <c r="AV1200" s="14" t="s">
        <v>87</v>
      </c>
      <c r="AW1200" s="14" t="s">
        <v>36</v>
      </c>
      <c r="AX1200" s="14" t="s">
        <v>77</v>
      </c>
      <c r="AY1200" s="217" t="s">
        <v>211</v>
      </c>
    </row>
    <row r="1201" spans="1:65" s="15" customFormat="1">
      <c r="B1201" s="218"/>
      <c r="C1201" s="219"/>
      <c r="D1201" s="198" t="s">
        <v>222</v>
      </c>
      <c r="E1201" s="220" t="s">
        <v>19</v>
      </c>
      <c r="F1201" s="221" t="s">
        <v>227</v>
      </c>
      <c r="G1201" s="219"/>
      <c r="H1201" s="222">
        <v>309</v>
      </c>
      <c r="I1201" s="223"/>
      <c r="J1201" s="219"/>
      <c r="K1201" s="219"/>
      <c r="L1201" s="224"/>
      <c r="M1201" s="225"/>
      <c r="N1201" s="226"/>
      <c r="O1201" s="226"/>
      <c r="P1201" s="226"/>
      <c r="Q1201" s="226"/>
      <c r="R1201" s="226"/>
      <c r="S1201" s="226"/>
      <c r="T1201" s="227"/>
      <c r="AT1201" s="228" t="s">
        <v>222</v>
      </c>
      <c r="AU1201" s="228" t="s">
        <v>87</v>
      </c>
      <c r="AV1201" s="15" t="s">
        <v>218</v>
      </c>
      <c r="AW1201" s="15" t="s">
        <v>36</v>
      </c>
      <c r="AX1201" s="15" t="s">
        <v>85</v>
      </c>
      <c r="AY1201" s="228" t="s">
        <v>211</v>
      </c>
    </row>
    <row r="1202" spans="1:65" s="14" customFormat="1">
      <c r="B1202" s="207"/>
      <c r="C1202" s="208"/>
      <c r="D1202" s="198" t="s">
        <v>222</v>
      </c>
      <c r="E1202" s="208"/>
      <c r="F1202" s="210" t="s">
        <v>931</v>
      </c>
      <c r="G1202" s="208"/>
      <c r="H1202" s="211">
        <v>92700</v>
      </c>
      <c r="I1202" s="212"/>
      <c r="J1202" s="208"/>
      <c r="K1202" s="208"/>
      <c r="L1202" s="213"/>
      <c r="M1202" s="214"/>
      <c r="N1202" s="215"/>
      <c r="O1202" s="215"/>
      <c r="P1202" s="215"/>
      <c r="Q1202" s="215"/>
      <c r="R1202" s="215"/>
      <c r="S1202" s="215"/>
      <c r="T1202" s="216"/>
      <c r="AT1202" s="217" t="s">
        <v>222</v>
      </c>
      <c r="AU1202" s="217" t="s">
        <v>87</v>
      </c>
      <c r="AV1202" s="14" t="s">
        <v>87</v>
      </c>
      <c r="AW1202" s="14" t="s">
        <v>4</v>
      </c>
      <c r="AX1202" s="14" t="s">
        <v>85</v>
      </c>
      <c r="AY1202" s="217" t="s">
        <v>211</v>
      </c>
    </row>
    <row r="1203" spans="1:65" s="2" customFormat="1" ht="37.9" customHeight="1">
      <c r="A1203" s="38"/>
      <c r="B1203" s="39"/>
      <c r="C1203" s="178" t="s">
        <v>932</v>
      </c>
      <c r="D1203" s="178" t="s">
        <v>214</v>
      </c>
      <c r="E1203" s="179" t="s">
        <v>933</v>
      </c>
      <c r="F1203" s="180" t="s">
        <v>934</v>
      </c>
      <c r="G1203" s="181" t="s">
        <v>131</v>
      </c>
      <c r="H1203" s="182">
        <v>309</v>
      </c>
      <c r="I1203" s="183"/>
      <c r="J1203" s="184">
        <f>ROUND(I1203*H1203,2)</f>
        <v>0</v>
      </c>
      <c r="K1203" s="180" t="s">
        <v>217</v>
      </c>
      <c r="L1203" s="43"/>
      <c r="M1203" s="185" t="s">
        <v>19</v>
      </c>
      <c r="N1203" s="186" t="s">
        <v>48</v>
      </c>
      <c r="O1203" s="68"/>
      <c r="P1203" s="187">
        <f>O1203*H1203</f>
        <v>0</v>
      </c>
      <c r="Q1203" s="187">
        <v>0</v>
      </c>
      <c r="R1203" s="187">
        <f>Q1203*H1203</f>
        <v>0</v>
      </c>
      <c r="S1203" s="187">
        <v>0</v>
      </c>
      <c r="T1203" s="188">
        <f>S1203*H1203</f>
        <v>0</v>
      </c>
      <c r="U1203" s="38"/>
      <c r="V1203" s="38"/>
      <c r="W1203" s="38"/>
      <c r="X1203" s="38"/>
      <c r="Y1203" s="38"/>
      <c r="Z1203" s="38"/>
      <c r="AA1203" s="38"/>
      <c r="AB1203" s="38"/>
      <c r="AC1203" s="38"/>
      <c r="AD1203" s="38"/>
      <c r="AE1203" s="38"/>
      <c r="AR1203" s="189" t="s">
        <v>218</v>
      </c>
      <c r="AT1203" s="189" t="s">
        <v>214</v>
      </c>
      <c r="AU1203" s="189" t="s">
        <v>87</v>
      </c>
      <c r="AY1203" s="21" t="s">
        <v>211</v>
      </c>
      <c r="BE1203" s="190">
        <f>IF(N1203="základní",J1203,0)</f>
        <v>0</v>
      </c>
      <c r="BF1203" s="190">
        <f>IF(N1203="snížená",J1203,0)</f>
        <v>0</v>
      </c>
      <c r="BG1203" s="190">
        <f>IF(N1203="zákl. přenesená",J1203,0)</f>
        <v>0</v>
      </c>
      <c r="BH1203" s="190">
        <f>IF(N1203="sníž. přenesená",J1203,0)</f>
        <v>0</v>
      </c>
      <c r="BI1203" s="190">
        <f>IF(N1203="nulová",J1203,0)</f>
        <v>0</v>
      </c>
      <c r="BJ1203" s="21" t="s">
        <v>85</v>
      </c>
      <c r="BK1203" s="190">
        <f>ROUND(I1203*H1203,2)</f>
        <v>0</v>
      </c>
      <c r="BL1203" s="21" t="s">
        <v>218</v>
      </c>
      <c r="BM1203" s="189" t="s">
        <v>935</v>
      </c>
    </row>
    <row r="1204" spans="1:65" s="2" customFormat="1">
      <c r="A1204" s="38"/>
      <c r="B1204" s="39"/>
      <c r="C1204" s="40"/>
      <c r="D1204" s="191" t="s">
        <v>220</v>
      </c>
      <c r="E1204" s="40"/>
      <c r="F1204" s="192" t="s">
        <v>936</v>
      </c>
      <c r="G1204" s="40"/>
      <c r="H1204" s="40"/>
      <c r="I1204" s="193"/>
      <c r="J1204" s="40"/>
      <c r="K1204" s="40"/>
      <c r="L1204" s="43"/>
      <c r="M1204" s="194"/>
      <c r="N1204" s="195"/>
      <c r="O1204" s="68"/>
      <c r="P1204" s="68"/>
      <c r="Q1204" s="68"/>
      <c r="R1204" s="68"/>
      <c r="S1204" s="68"/>
      <c r="T1204" s="69"/>
      <c r="U1204" s="38"/>
      <c r="V1204" s="38"/>
      <c r="W1204" s="38"/>
      <c r="X1204" s="38"/>
      <c r="Y1204" s="38"/>
      <c r="Z1204" s="38"/>
      <c r="AA1204" s="38"/>
      <c r="AB1204" s="38"/>
      <c r="AC1204" s="38"/>
      <c r="AD1204" s="38"/>
      <c r="AE1204" s="38"/>
      <c r="AT1204" s="21" t="s">
        <v>220</v>
      </c>
      <c r="AU1204" s="21" t="s">
        <v>87</v>
      </c>
    </row>
    <row r="1205" spans="1:65" s="14" customFormat="1">
      <c r="B1205" s="207"/>
      <c r="C1205" s="208"/>
      <c r="D1205" s="198" t="s">
        <v>222</v>
      </c>
      <c r="E1205" s="209" t="s">
        <v>19</v>
      </c>
      <c r="F1205" s="210" t="s">
        <v>129</v>
      </c>
      <c r="G1205" s="208"/>
      <c r="H1205" s="211">
        <v>309</v>
      </c>
      <c r="I1205" s="212"/>
      <c r="J1205" s="208"/>
      <c r="K1205" s="208"/>
      <c r="L1205" s="213"/>
      <c r="M1205" s="214"/>
      <c r="N1205" s="215"/>
      <c r="O1205" s="215"/>
      <c r="P1205" s="215"/>
      <c r="Q1205" s="215"/>
      <c r="R1205" s="215"/>
      <c r="S1205" s="215"/>
      <c r="T1205" s="216"/>
      <c r="AT1205" s="217" t="s">
        <v>222</v>
      </c>
      <c r="AU1205" s="217" t="s">
        <v>87</v>
      </c>
      <c r="AV1205" s="14" t="s">
        <v>87</v>
      </c>
      <c r="AW1205" s="14" t="s">
        <v>36</v>
      </c>
      <c r="AX1205" s="14" t="s">
        <v>77</v>
      </c>
      <c r="AY1205" s="217" t="s">
        <v>211</v>
      </c>
    </row>
    <row r="1206" spans="1:65" s="15" customFormat="1">
      <c r="B1206" s="218"/>
      <c r="C1206" s="219"/>
      <c r="D1206" s="198" t="s">
        <v>222</v>
      </c>
      <c r="E1206" s="220" t="s">
        <v>19</v>
      </c>
      <c r="F1206" s="221" t="s">
        <v>227</v>
      </c>
      <c r="G1206" s="219"/>
      <c r="H1206" s="222">
        <v>309</v>
      </c>
      <c r="I1206" s="223"/>
      <c r="J1206" s="219"/>
      <c r="K1206" s="219"/>
      <c r="L1206" s="224"/>
      <c r="M1206" s="225"/>
      <c r="N1206" s="226"/>
      <c r="O1206" s="226"/>
      <c r="P1206" s="226"/>
      <c r="Q1206" s="226"/>
      <c r="R1206" s="226"/>
      <c r="S1206" s="226"/>
      <c r="T1206" s="227"/>
      <c r="AT1206" s="228" t="s">
        <v>222</v>
      </c>
      <c r="AU1206" s="228" t="s">
        <v>87</v>
      </c>
      <c r="AV1206" s="15" t="s">
        <v>218</v>
      </c>
      <c r="AW1206" s="15" t="s">
        <v>36</v>
      </c>
      <c r="AX1206" s="15" t="s">
        <v>85</v>
      </c>
      <c r="AY1206" s="228" t="s">
        <v>211</v>
      </c>
    </row>
    <row r="1207" spans="1:65" s="2" customFormat="1" ht="33" customHeight="1">
      <c r="A1207" s="38"/>
      <c r="B1207" s="39"/>
      <c r="C1207" s="178" t="s">
        <v>937</v>
      </c>
      <c r="D1207" s="178" t="s">
        <v>214</v>
      </c>
      <c r="E1207" s="179" t="s">
        <v>938</v>
      </c>
      <c r="F1207" s="180" t="s">
        <v>939</v>
      </c>
      <c r="G1207" s="181" t="s">
        <v>96</v>
      </c>
      <c r="H1207" s="182">
        <v>1380.2</v>
      </c>
      <c r="I1207" s="183"/>
      <c r="J1207" s="184">
        <f>ROUND(I1207*H1207,2)</f>
        <v>0</v>
      </c>
      <c r="K1207" s="180" t="s">
        <v>19</v>
      </c>
      <c r="L1207" s="43"/>
      <c r="M1207" s="185" t="s">
        <v>19</v>
      </c>
      <c r="N1207" s="186" t="s">
        <v>48</v>
      </c>
      <c r="O1207" s="68"/>
      <c r="P1207" s="187">
        <f>O1207*H1207</f>
        <v>0</v>
      </c>
      <c r="Q1207" s="187">
        <v>0</v>
      </c>
      <c r="R1207" s="187">
        <f>Q1207*H1207</f>
        <v>0</v>
      </c>
      <c r="S1207" s="187">
        <v>0</v>
      </c>
      <c r="T1207" s="188">
        <f>S1207*H1207</f>
        <v>0</v>
      </c>
      <c r="U1207" s="38"/>
      <c r="V1207" s="38"/>
      <c r="W1207" s="38"/>
      <c r="X1207" s="38"/>
      <c r="Y1207" s="38"/>
      <c r="Z1207" s="38"/>
      <c r="AA1207" s="38"/>
      <c r="AB1207" s="38"/>
      <c r="AC1207" s="38"/>
      <c r="AD1207" s="38"/>
      <c r="AE1207" s="38"/>
      <c r="AR1207" s="189" t="s">
        <v>218</v>
      </c>
      <c r="AT1207" s="189" t="s">
        <v>214</v>
      </c>
      <c r="AU1207" s="189" t="s">
        <v>87</v>
      </c>
      <c r="AY1207" s="21" t="s">
        <v>211</v>
      </c>
      <c r="BE1207" s="190">
        <f>IF(N1207="základní",J1207,0)</f>
        <v>0</v>
      </c>
      <c r="BF1207" s="190">
        <f>IF(N1207="snížená",J1207,0)</f>
        <v>0</v>
      </c>
      <c r="BG1207" s="190">
        <f>IF(N1207="zákl. přenesená",J1207,0)</f>
        <v>0</v>
      </c>
      <c r="BH1207" s="190">
        <f>IF(N1207="sníž. přenesená",J1207,0)</f>
        <v>0</v>
      </c>
      <c r="BI1207" s="190">
        <f>IF(N1207="nulová",J1207,0)</f>
        <v>0</v>
      </c>
      <c r="BJ1207" s="21" t="s">
        <v>85</v>
      </c>
      <c r="BK1207" s="190">
        <f>ROUND(I1207*H1207,2)</f>
        <v>0</v>
      </c>
      <c r="BL1207" s="21" t="s">
        <v>218</v>
      </c>
      <c r="BM1207" s="189" t="s">
        <v>940</v>
      </c>
    </row>
    <row r="1208" spans="1:65" s="14" customFormat="1">
      <c r="B1208" s="207"/>
      <c r="C1208" s="208"/>
      <c r="D1208" s="198" t="s">
        <v>222</v>
      </c>
      <c r="E1208" s="209" t="s">
        <v>19</v>
      </c>
      <c r="F1208" s="210" t="s">
        <v>133</v>
      </c>
      <c r="G1208" s="208"/>
      <c r="H1208" s="211">
        <v>1380.2</v>
      </c>
      <c r="I1208" s="212"/>
      <c r="J1208" s="208"/>
      <c r="K1208" s="208"/>
      <c r="L1208" s="213"/>
      <c r="M1208" s="214"/>
      <c r="N1208" s="215"/>
      <c r="O1208" s="215"/>
      <c r="P1208" s="215"/>
      <c r="Q1208" s="215"/>
      <c r="R1208" s="215"/>
      <c r="S1208" s="215"/>
      <c r="T1208" s="216"/>
      <c r="AT1208" s="217" t="s">
        <v>222</v>
      </c>
      <c r="AU1208" s="217" t="s">
        <v>87</v>
      </c>
      <c r="AV1208" s="14" t="s">
        <v>87</v>
      </c>
      <c r="AW1208" s="14" t="s">
        <v>36</v>
      </c>
      <c r="AX1208" s="14" t="s">
        <v>77</v>
      </c>
      <c r="AY1208" s="217" t="s">
        <v>211</v>
      </c>
    </row>
    <row r="1209" spans="1:65" s="15" customFormat="1">
      <c r="B1209" s="218"/>
      <c r="C1209" s="219"/>
      <c r="D1209" s="198" t="s">
        <v>222</v>
      </c>
      <c r="E1209" s="220" t="s">
        <v>19</v>
      </c>
      <c r="F1209" s="221" t="s">
        <v>227</v>
      </c>
      <c r="G1209" s="219"/>
      <c r="H1209" s="222">
        <v>1380.2</v>
      </c>
      <c r="I1209" s="223"/>
      <c r="J1209" s="219"/>
      <c r="K1209" s="219"/>
      <c r="L1209" s="224"/>
      <c r="M1209" s="225"/>
      <c r="N1209" s="226"/>
      <c r="O1209" s="226"/>
      <c r="P1209" s="226"/>
      <c r="Q1209" s="226"/>
      <c r="R1209" s="226"/>
      <c r="S1209" s="226"/>
      <c r="T1209" s="227"/>
      <c r="AT1209" s="228" t="s">
        <v>222</v>
      </c>
      <c r="AU1209" s="228" t="s">
        <v>87</v>
      </c>
      <c r="AV1209" s="15" t="s">
        <v>218</v>
      </c>
      <c r="AW1209" s="15" t="s">
        <v>36</v>
      </c>
      <c r="AX1209" s="15" t="s">
        <v>85</v>
      </c>
      <c r="AY1209" s="228" t="s">
        <v>211</v>
      </c>
    </row>
    <row r="1210" spans="1:65" s="2" customFormat="1" ht="37.9" customHeight="1">
      <c r="A1210" s="38"/>
      <c r="B1210" s="39"/>
      <c r="C1210" s="178" t="s">
        <v>941</v>
      </c>
      <c r="D1210" s="178" t="s">
        <v>214</v>
      </c>
      <c r="E1210" s="179" t="s">
        <v>942</v>
      </c>
      <c r="F1210" s="180" t="s">
        <v>943</v>
      </c>
      <c r="G1210" s="181" t="s">
        <v>96</v>
      </c>
      <c r="H1210" s="182">
        <v>311100</v>
      </c>
      <c r="I1210" s="183"/>
      <c r="J1210" s="184">
        <f>ROUND(I1210*H1210,2)</f>
        <v>0</v>
      </c>
      <c r="K1210" s="180" t="s">
        <v>19</v>
      </c>
      <c r="L1210" s="43"/>
      <c r="M1210" s="185" t="s">
        <v>19</v>
      </c>
      <c r="N1210" s="186" t="s">
        <v>48</v>
      </c>
      <c r="O1210" s="68"/>
      <c r="P1210" s="187">
        <f>O1210*H1210</f>
        <v>0</v>
      </c>
      <c r="Q1210" s="187">
        <v>0</v>
      </c>
      <c r="R1210" s="187">
        <f>Q1210*H1210</f>
        <v>0</v>
      </c>
      <c r="S1210" s="187">
        <v>0</v>
      </c>
      <c r="T1210" s="188">
        <f>S1210*H1210</f>
        <v>0</v>
      </c>
      <c r="U1210" s="38"/>
      <c r="V1210" s="38"/>
      <c r="W1210" s="38"/>
      <c r="X1210" s="38"/>
      <c r="Y1210" s="38"/>
      <c r="Z1210" s="38"/>
      <c r="AA1210" s="38"/>
      <c r="AB1210" s="38"/>
      <c r="AC1210" s="38"/>
      <c r="AD1210" s="38"/>
      <c r="AE1210" s="38"/>
      <c r="AR1210" s="189" t="s">
        <v>218</v>
      </c>
      <c r="AT1210" s="189" t="s">
        <v>214</v>
      </c>
      <c r="AU1210" s="189" t="s">
        <v>87</v>
      </c>
      <c r="AY1210" s="21" t="s">
        <v>211</v>
      </c>
      <c r="BE1210" s="190">
        <f>IF(N1210="základní",J1210,0)</f>
        <v>0</v>
      </c>
      <c r="BF1210" s="190">
        <f>IF(N1210="snížená",J1210,0)</f>
        <v>0</v>
      </c>
      <c r="BG1210" s="190">
        <f>IF(N1210="zákl. přenesená",J1210,0)</f>
        <v>0</v>
      </c>
      <c r="BH1210" s="190">
        <f>IF(N1210="sníž. přenesená",J1210,0)</f>
        <v>0</v>
      </c>
      <c r="BI1210" s="190">
        <f>IF(N1210="nulová",J1210,0)</f>
        <v>0</v>
      </c>
      <c r="BJ1210" s="21" t="s">
        <v>85</v>
      </c>
      <c r="BK1210" s="190">
        <f>ROUND(I1210*H1210,2)</f>
        <v>0</v>
      </c>
      <c r="BL1210" s="21" t="s">
        <v>218</v>
      </c>
      <c r="BM1210" s="189" t="s">
        <v>944</v>
      </c>
    </row>
    <row r="1211" spans="1:65" s="14" customFormat="1">
      <c r="B1211" s="207"/>
      <c r="C1211" s="208"/>
      <c r="D1211" s="198" t="s">
        <v>222</v>
      </c>
      <c r="E1211" s="209" t="s">
        <v>19</v>
      </c>
      <c r="F1211" s="210" t="s">
        <v>945</v>
      </c>
      <c r="G1211" s="208"/>
      <c r="H1211" s="211">
        <v>1037</v>
      </c>
      <c r="I1211" s="212"/>
      <c r="J1211" s="208"/>
      <c r="K1211" s="208"/>
      <c r="L1211" s="213"/>
      <c r="M1211" s="214"/>
      <c r="N1211" s="215"/>
      <c r="O1211" s="215"/>
      <c r="P1211" s="215"/>
      <c r="Q1211" s="215"/>
      <c r="R1211" s="215"/>
      <c r="S1211" s="215"/>
      <c r="T1211" s="216"/>
      <c r="AT1211" s="217" t="s">
        <v>222</v>
      </c>
      <c r="AU1211" s="217" t="s">
        <v>87</v>
      </c>
      <c r="AV1211" s="14" t="s">
        <v>87</v>
      </c>
      <c r="AW1211" s="14" t="s">
        <v>36</v>
      </c>
      <c r="AX1211" s="14" t="s">
        <v>77</v>
      </c>
      <c r="AY1211" s="217" t="s">
        <v>211</v>
      </c>
    </row>
    <row r="1212" spans="1:65" s="15" customFormat="1">
      <c r="B1212" s="218"/>
      <c r="C1212" s="219"/>
      <c r="D1212" s="198" t="s">
        <v>222</v>
      </c>
      <c r="E1212" s="220" t="s">
        <v>19</v>
      </c>
      <c r="F1212" s="221" t="s">
        <v>227</v>
      </c>
      <c r="G1212" s="219"/>
      <c r="H1212" s="222">
        <v>1037</v>
      </c>
      <c r="I1212" s="223"/>
      <c r="J1212" s="219"/>
      <c r="K1212" s="219"/>
      <c r="L1212" s="224"/>
      <c r="M1212" s="225"/>
      <c r="N1212" s="226"/>
      <c r="O1212" s="226"/>
      <c r="P1212" s="226"/>
      <c r="Q1212" s="226"/>
      <c r="R1212" s="226"/>
      <c r="S1212" s="226"/>
      <c r="T1212" s="227"/>
      <c r="AT1212" s="228" t="s">
        <v>222</v>
      </c>
      <c r="AU1212" s="228" t="s">
        <v>87</v>
      </c>
      <c r="AV1212" s="15" t="s">
        <v>218</v>
      </c>
      <c r="AW1212" s="15" t="s">
        <v>36</v>
      </c>
      <c r="AX1212" s="15" t="s">
        <v>85</v>
      </c>
      <c r="AY1212" s="228" t="s">
        <v>211</v>
      </c>
    </row>
    <row r="1213" spans="1:65" s="14" customFormat="1">
      <c r="B1213" s="207"/>
      <c r="C1213" s="208"/>
      <c r="D1213" s="198" t="s">
        <v>222</v>
      </c>
      <c r="E1213" s="208"/>
      <c r="F1213" s="210" t="s">
        <v>946</v>
      </c>
      <c r="G1213" s="208"/>
      <c r="H1213" s="211">
        <v>311100</v>
      </c>
      <c r="I1213" s="212"/>
      <c r="J1213" s="208"/>
      <c r="K1213" s="208"/>
      <c r="L1213" s="213"/>
      <c r="M1213" s="214"/>
      <c r="N1213" s="215"/>
      <c r="O1213" s="215"/>
      <c r="P1213" s="215"/>
      <c r="Q1213" s="215"/>
      <c r="R1213" s="215"/>
      <c r="S1213" s="215"/>
      <c r="T1213" s="216"/>
      <c r="AT1213" s="217" t="s">
        <v>222</v>
      </c>
      <c r="AU1213" s="217" t="s">
        <v>87</v>
      </c>
      <c r="AV1213" s="14" t="s">
        <v>87</v>
      </c>
      <c r="AW1213" s="14" t="s">
        <v>4</v>
      </c>
      <c r="AX1213" s="14" t="s">
        <v>85</v>
      </c>
      <c r="AY1213" s="217" t="s">
        <v>211</v>
      </c>
    </row>
    <row r="1214" spans="1:65" s="2" customFormat="1" ht="33" customHeight="1">
      <c r="A1214" s="38"/>
      <c r="B1214" s="39"/>
      <c r="C1214" s="178" t="s">
        <v>947</v>
      </c>
      <c r="D1214" s="178" t="s">
        <v>214</v>
      </c>
      <c r="E1214" s="179" t="s">
        <v>948</v>
      </c>
      <c r="F1214" s="180" t="s">
        <v>949</v>
      </c>
      <c r="G1214" s="181" t="s">
        <v>96</v>
      </c>
      <c r="H1214" s="182">
        <v>1037</v>
      </c>
      <c r="I1214" s="183"/>
      <c r="J1214" s="184">
        <f>ROUND(I1214*H1214,2)</f>
        <v>0</v>
      </c>
      <c r="K1214" s="180" t="s">
        <v>19</v>
      </c>
      <c r="L1214" s="43"/>
      <c r="M1214" s="185" t="s">
        <v>19</v>
      </c>
      <c r="N1214" s="186" t="s">
        <v>48</v>
      </c>
      <c r="O1214" s="68"/>
      <c r="P1214" s="187">
        <f>O1214*H1214</f>
        <v>0</v>
      </c>
      <c r="Q1214" s="187">
        <v>0</v>
      </c>
      <c r="R1214" s="187">
        <f>Q1214*H1214</f>
        <v>0</v>
      </c>
      <c r="S1214" s="187">
        <v>0</v>
      </c>
      <c r="T1214" s="188">
        <f>S1214*H1214</f>
        <v>0</v>
      </c>
      <c r="U1214" s="38"/>
      <c r="V1214" s="38"/>
      <c r="W1214" s="38"/>
      <c r="X1214" s="38"/>
      <c r="Y1214" s="38"/>
      <c r="Z1214" s="38"/>
      <c r="AA1214" s="38"/>
      <c r="AB1214" s="38"/>
      <c r="AC1214" s="38"/>
      <c r="AD1214" s="38"/>
      <c r="AE1214" s="38"/>
      <c r="AR1214" s="189" t="s">
        <v>218</v>
      </c>
      <c r="AT1214" s="189" t="s">
        <v>214</v>
      </c>
      <c r="AU1214" s="189" t="s">
        <v>87</v>
      </c>
      <c r="AY1214" s="21" t="s">
        <v>211</v>
      </c>
      <c r="BE1214" s="190">
        <f>IF(N1214="základní",J1214,0)</f>
        <v>0</v>
      </c>
      <c r="BF1214" s="190">
        <f>IF(N1214="snížená",J1214,0)</f>
        <v>0</v>
      </c>
      <c r="BG1214" s="190">
        <f>IF(N1214="zákl. přenesená",J1214,0)</f>
        <v>0</v>
      </c>
      <c r="BH1214" s="190">
        <f>IF(N1214="sníž. přenesená",J1214,0)</f>
        <v>0</v>
      </c>
      <c r="BI1214" s="190">
        <f>IF(N1214="nulová",J1214,0)</f>
        <v>0</v>
      </c>
      <c r="BJ1214" s="21" t="s">
        <v>85</v>
      </c>
      <c r="BK1214" s="190">
        <f>ROUND(I1214*H1214,2)</f>
        <v>0</v>
      </c>
      <c r="BL1214" s="21" t="s">
        <v>218</v>
      </c>
      <c r="BM1214" s="189" t="s">
        <v>950</v>
      </c>
    </row>
    <row r="1215" spans="1:65" s="14" customFormat="1">
      <c r="B1215" s="207"/>
      <c r="C1215" s="208"/>
      <c r="D1215" s="198" t="s">
        <v>222</v>
      </c>
      <c r="E1215" s="209" t="s">
        <v>19</v>
      </c>
      <c r="F1215" s="210" t="s">
        <v>945</v>
      </c>
      <c r="G1215" s="208"/>
      <c r="H1215" s="211">
        <v>1037</v>
      </c>
      <c r="I1215" s="212"/>
      <c r="J1215" s="208"/>
      <c r="K1215" s="208"/>
      <c r="L1215" s="213"/>
      <c r="M1215" s="214"/>
      <c r="N1215" s="215"/>
      <c r="O1215" s="215"/>
      <c r="P1215" s="215"/>
      <c r="Q1215" s="215"/>
      <c r="R1215" s="215"/>
      <c r="S1215" s="215"/>
      <c r="T1215" s="216"/>
      <c r="AT1215" s="217" t="s">
        <v>222</v>
      </c>
      <c r="AU1215" s="217" t="s">
        <v>87</v>
      </c>
      <c r="AV1215" s="14" t="s">
        <v>87</v>
      </c>
      <c r="AW1215" s="14" t="s">
        <v>36</v>
      </c>
      <c r="AX1215" s="14" t="s">
        <v>77</v>
      </c>
      <c r="AY1215" s="217" t="s">
        <v>211</v>
      </c>
    </row>
    <row r="1216" spans="1:65" s="15" customFormat="1">
      <c r="B1216" s="218"/>
      <c r="C1216" s="219"/>
      <c r="D1216" s="198" t="s">
        <v>222</v>
      </c>
      <c r="E1216" s="220" t="s">
        <v>19</v>
      </c>
      <c r="F1216" s="221" t="s">
        <v>227</v>
      </c>
      <c r="G1216" s="219"/>
      <c r="H1216" s="222">
        <v>1037</v>
      </c>
      <c r="I1216" s="223"/>
      <c r="J1216" s="219"/>
      <c r="K1216" s="219"/>
      <c r="L1216" s="224"/>
      <c r="M1216" s="225"/>
      <c r="N1216" s="226"/>
      <c r="O1216" s="226"/>
      <c r="P1216" s="226"/>
      <c r="Q1216" s="226"/>
      <c r="R1216" s="226"/>
      <c r="S1216" s="226"/>
      <c r="T1216" s="227"/>
      <c r="AT1216" s="228" t="s">
        <v>222</v>
      </c>
      <c r="AU1216" s="228" t="s">
        <v>87</v>
      </c>
      <c r="AV1216" s="15" t="s">
        <v>218</v>
      </c>
      <c r="AW1216" s="15" t="s">
        <v>36</v>
      </c>
      <c r="AX1216" s="15" t="s">
        <v>85</v>
      </c>
      <c r="AY1216" s="228" t="s">
        <v>211</v>
      </c>
    </row>
    <row r="1217" spans="1:65" s="2" customFormat="1" ht="24.2" customHeight="1">
      <c r="A1217" s="38"/>
      <c r="B1217" s="39"/>
      <c r="C1217" s="178" t="s">
        <v>951</v>
      </c>
      <c r="D1217" s="178" t="s">
        <v>214</v>
      </c>
      <c r="E1217" s="179" t="s">
        <v>952</v>
      </c>
      <c r="F1217" s="180" t="s">
        <v>953</v>
      </c>
      <c r="G1217" s="181" t="s">
        <v>131</v>
      </c>
      <c r="H1217" s="182">
        <v>18</v>
      </c>
      <c r="I1217" s="183"/>
      <c r="J1217" s="184">
        <f>ROUND(I1217*H1217,2)</f>
        <v>0</v>
      </c>
      <c r="K1217" s="180" t="s">
        <v>217</v>
      </c>
      <c r="L1217" s="43"/>
      <c r="M1217" s="185" t="s">
        <v>19</v>
      </c>
      <c r="N1217" s="186" t="s">
        <v>48</v>
      </c>
      <c r="O1217" s="68"/>
      <c r="P1217" s="187">
        <f>O1217*H1217</f>
        <v>0</v>
      </c>
      <c r="Q1217" s="187">
        <v>0</v>
      </c>
      <c r="R1217" s="187">
        <f>Q1217*H1217</f>
        <v>0</v>
      </c>
      <c r="S1217" s="187">
        <v>0</v>
      </c>
      <c r="T1217" s="188">
        <f>S1217*H1217</f>
        <v>0</v>
      </c>
      <c r="U1217" s="38"/>
      <c r="V1217" s="38"/>
      <c r="W1217" s="38"/>
      <c r="X1217" s="38"/>
      <c r="Y1217" s="38"/>
      <c r="Z1217" s="38"/>
      <c r="AA1217" s="38"/>
      <c r="AB1217" s="38"/>
      <c r="AC1217" s="38"/>
      <c r="AD1217" s="38"/>
      <c r="AE1217" s="38"/>
      <c r="AR1217" s="189" t="s">
        <v>218</v>
      </c>
      <c r="AT1217" s="189" t="s">
        <v>214</v>
      </c>
      <c r="AU1217" s="189" t="s">
        <v>87</v>
      </c>
      <c r="AY1217" s="21" t="s">
        <v>211</v>
      </c>
      <c r="BE1217" s="190">
        <f>IF(N1217="základní",J1217,0)</f>
        <v>0</v>
      </c>
      <c r="BF1217" s="190">
        <f>IF(N1217="snížená",J1217,0)</f>
        <v>0</v>
      </c>
      <c r="BG1217" s="190">
        <f>IF(N1217="zákl. přenesená",J1217,0)</f>
        <v>0</v>
      </c>
      <c r="BH1217" s="190">
        <f>IF(N1217="sníž. přenesená",J1217,0)</f>
        <v>0</v>
      </c>
      <c r="BI1217" s="190">
        <f>IF(N1217="nulová",J1217,0)</f>
        <v>0</v>
      </c>
      <c r="BJ1217" s="21" t="s">
        <v>85</v>
      </c>
      <c r="BK1217" s="190">
        <f>ROUND(I1217*H1217,2)</f>
        <v>0</v>
      </c>
      <c r="BL1217" s="21" t="s">
        <v>218</v>
      </c>
      <c r="BM1217" s="189" t="s">
        <v>954</v>
      </c>
    </row>
    <row r="1218" spans="1:65" s="2" customFormat="1">
      <c r="A1218" s="38"/>
      <c r="B1218" s="39"/>
      <c r="C1218" s="40"/>
      <c r="D1218" s="191" t="s">
        <v>220</v>
      </c>
      <c r="E1218" s="40"/>
      <c r="F1218" s="192" t="s">
        <v>955</v>
      </c>
      <c r="G1218" s="40"/>
      <c r="H1218" s="40"/>
      <c r="I1218" s="193"/>
      <c r="J1218" s="40"/>
      <c r="K1218" s="40"/>
      <c r="L1218" s="43"/>
      <c r="M1218" s="194"/>
      <c r="N1218" s="195"/>
      <c r="O1218" s="68"/>
      <c r="P1218" s="68"/>
      <c r="Q1218" s="68"/>
      <c r="R1218" s="68"/>
      <c r="S1218" s="68"/>
      <c r="T1218" s="69"/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  <c r="AE1218" s="38"/>
      <c r="AT1218" s="21" t="s">
        <v>220</v>
      </c>
      <c r="AU1218" s="21" t="s">
        <v>87</v>
      </c>
    </row>
    <row r="1219" spans="1:65" s="2" customFormat="1" ht="33" customHeight="1">
      <c r="A1219" s="38"/>
      <c r="B1219" s="39"/>
      <c r="C1219" s="178" t="s">
        <v>956</v>
      </c>
      <c r="D1219" s="178" t="s">
        <v>214</v>
      </c>
      <c r="E1219" s="179" t="s">
        <v>957</v>
      </c>
      <c r="F1219" s="180" t="s">
        <v>958</v>
      </c>
      <c r="G1219" s="181" t="s">
        <v>131</v>
      </c>
      <c r="H1219" s="182">
        <v>5400</v>
      </c>
      <c r="I1219" s="183"/>
      <c r="J1219" s="184">
        <f>ROUND(I1219*H1219,2)</f>
        <v>0</v>
      </c>
      <c r="K1219" s="180" t="s">
        <v>217</v>
      </c>
      <c r="L1219" s="43"/>
      <c r="M1219" s="185" t="s">
        <v>19</v>
      </c>
      <c r="N1219" s="186" t="s">
        <v>48</v>
      </c>
      <c r="O1219" s="68"/>
      <c r="P1219" s="187">
        <f>O1219*H1219</f>
        <v>0</v>
      </c>
      <c r="Q1219" s="187">
        <v>0</v>
      </c>
      <c r="R1219" s="187">
        <f>Q1219*H1219</f>
        <v>0</v>
      </c>
      <c r="S1219" s="187">
        <v>0</v>
      </c>
      <c r="T1219" s="188">
        <f>S1219*H1219</f>
        <v>0</v>
      </c>
      <c r="U1219" s="38"/>
      <c r="V1219" s="38"/>
      <c r="W1219" s="38"/>
      <c r="X1219" s="38"/>
      <c r="Y1219" s="38"/>
      <c r="Z1219" s="38"/>
      <c r="AA1219" s="38"/>
      <c r="AB1219" s="38"/>
      <c r="AC1219" s="38"/>
      <c r="AD1219" s="38"/>
      <c r="AE1219" s="38"/>
      <c r="AR1219" s="189" t="s">
        <v>218</v>
      </c>
      <c r="AT1219" s="189" t="s">
        <v>214</v>
      </c>
      <c r="AU1219" s="189" t="s">
        <v>87</v>
      </c>
      <c r="AY1219" s="21" t="s">
        <v>211</v>
      </c>
      <c r="BE1219" s="190">
        <f>IF(N1219="základní",J1219,0)</f>
        <v>0</v>
      </c>
      <c r="BF1219" s="190">
        <f>IF(N1219="snížená",J1219,0)</f>
        <v>0</v>
      </c>
      <c r="BG1219" s="190">
        <f>IF(N1219="zákl. přenesená",J1219,0)</f>
        <v>0</v>
      </c>
      <c r="BH1219" s="190">
        <f>IF(N1219="sníž. přenesená",J1219,0)</f>
        <v>0</v>
      </c>
      <c r="BI1219" s="190">
        <f>IF(N1219="nulová",J1219,0)</f>
        <v>0</v>
      </c>
      <c r="BJ1219" s="21" t="s">
        <v>85</v>
      </c>
      <c r="BK1219" s="190">
        <f>ROUND(I1219*H1219,2)</f>
        <v>0</v>
      </c>
      <c r="BL1219" s="21" t="s">
        <v>218</v>
      </c>
      <c r="BM1219" s="189" t="s">
        <v>959</v>
      </c>
    </row>
    <row r="1220" spans="1:65" s="2" customFormat="1">
      <c r="A1220" s="38"/>
      <c r="B1220" s="39"/>
      <c r="C1220" s="40"/>
      <c r="D1220" s="191" t="s">
        <v>220</v>
      </c>
      <c r="E1220" s="40"/>
      <c r="F1220" s="192" t="s">
        <v>960</v>
      </c>
      <c r="G1220" s="40"/>
      <c r="H1220" s="40"/>
      <c r="I1220" s="193"/>
      <c r="J1220" s="40"/>
      <c r="K1220" s="40"/>
      <c r="L1220" s="43"/>
      <c r="M1220" s="194"/>
      <c r="N1220" s="195"/>
      <c r="O1220" s="68"/>
      <c r="P1220" s="68"/>
      <c r="Q1220" s="68"/>
      <c r="R1220" s="68"/>
      <c r="S1220" s="68"/>
      <c r="T1220" s="69"/>
      <c r="U1220" s="38"/>
      <c r="V1220" s="38"/>
      <c r="W1220" s="38"/>
      <c r="X1220" s="38"/>
      <c r="Y1220" s="38"/>
      <c r="Z1220" s="38"/>
      <c r="AA1220" s="38"/>
      <c r="AB1220" s="38"/>
      <c r="AC1220" s="38"/>
      <c r="AD1220" s="38"/>
      <c r="AE1220" s="38"/>
      <c r="AT1220" s="21" t="s">
        <v>220</v>
      </c>
      <c r="AU1220" s="21" t="s">
        <v>87</v>
      </c>
    </row>
    <row r="1221" spans="1:65" s="2" customFormat="1" ht="24.2" customHeight="1">
      <c r="A1221" s="38"/>
      <c r="B1221" s="39"/>
      <c r="C1221" s="178" t="s">
        <v>961</v>
      </c>
      <c r="D1221" s="178" t="s">
        <v>214</v>
      </c>
      <c r="E1221" s="179" t="s">
        <v>962</v>
      </c>
      <c r="F1221" s="180" t="s">
        <v>963</v>
      </c>
      <c r="G1221" s="181" t="s">
        <v>131</v>
      </c>
      <c r="H1221" s="182">
        <v>18</v>
      </c>
      <c r="I1221" s="183"/>
      <c r="J1221" s="184">
        <f>ROUND(I1221*H1221,2)</f>
        <v>0</v>
      </c>
      <c r="K1221" s="180" t="s">
        <v>217</v>
      </c>
      <c r="L1221" s="43"/>
      <c r="M1221" s="185" t="s">
        <v>19</v>
      </c>
      <c r="N1221" s="186" t="s">
        <v>48</v>
      </c>
      <c r="O1221" s="68"/>
      <c r="P1221" s="187">
        <f>O1221*H1221</f>
        <v>0</v>
      </c>
      <c r="Q1221" s="187">
        <v>0</v>
      </c>
      <c r="R1221" s="187">
        <f>Q1221*H1221</f>
        <v>0</v>
      </c>
      <c r="S1221" s="187">
        <v>0</v>
      </c>
      <c r="T1221" s="188">
        <f>S1221*H1221</f>
        <v>0</v>
      </c>
      <c r="U1221" s="38"/>
      <c r="V1221" s="38"/>
      <c r="W1221" s="38"/>
      <c r="X1221" s="38"/>
      <c r="Y1221" s="38"/>
      <c r="Z1221" s="38"/>
      <c r="AA1221" s="38"/>
      <c r="AB1221" s="38"/>
      <c r="AC1221" s="38"/>
      <c r="AD1221" s="38"/>
      <c r="AE1221" s="38"/>
      <c r="AR1221" s="189" t="s">
        <v>218</v>
      </c>
      <c r="AT1221" s="189" t="s">
        <v>214</v>
      </c>
      <c r="AU1221" s="189" t="s">
        <v>87</v>
      </c>
      <c r="AY1221" s="21" t="s">
        <v>211</v>
      </c>
      <c r="BE1221" s="190">
        <f>IF(N1221="základní",J1221,0)</f>
        <v>0</v>
      </c>
      <c r="BF1221" s="190">
        <f>IF(N1221="snížená",J1221,0)</f>
        <v>0</v>
      </c>
      <c r="BG1221" s="190">
        <f>IF(N1221="zákl. přenesená",J1221,0)</f>
        <v>0</v>
      </c>
      <c r="BH1221" s="190">
        <f>IF(N1221="sníž. přenesená",J1221,0)</f>
        <v>0</v>
      </c>
      <c r="BI1221" s="190">
        <f>IF(N1221="nulová",J1221,0)</f>
        <v>0</v>
      </c>
      <c r="BJ1221" s="21" t="s">
        <v>85</v>
      </c>
      <c r="BK1221" s="190">
        <f>ROUND(I1221*H1221,2)</f>
        <v>0</v>
      </c>
      <c r="BL1221" s="21" t="s">
        <v>218</v>
      </c>
      <c r="BM1221" s="189" t="s">
        <v>964</v>
      </c>
    </row>
    <row r="1222" spans="1:65" s="2" customFormat="1">
      <c r="A1222" s="38"/>
      <c r="B1222" s="39"/>
      <c r="C1222" s="40"/>
      <c r="D1222" s="191" t="s">
        <v>220</v>
      </c>
      <c r="E1222" s="40"/>
      <c r="F1222" s="192" t="s">
        <v>965</v>
      </c>
      <c r="G1222" s="40"/>
      <c r="H1222" s="40"/>
      <c r="I1222" s="193"/>
      <c r="J1222" s="40"/>
      <c r="K1222" s="40"/>
      <c r="L1222" s="43"/>
      <c r="M1222" s="194"/>
      <c r="N1222" s="195"/>
      <c r="O1222" s="68"/>
      <c r="P1222" s="68"/>
      <c r="Q1222" s="68"/>
      <c r="R1222" s="68"/>
      <c r="S1222" s="68"/>
      <c r="T1222" s="69"/>
      <c r="U1222" s="38"/>
      <c r="V1222" s="38"/>
      <c r="W1222" s="38"/>
      <c r="X1222" s="38"/>
      <c r="Y1222" s="38"/>
      <c r="Z1222" s="38"/>
      <c r="AA1222" s="38"/>
      <c r="AB1222" s="38"/>
      <c r="AC1222" s="38"/>
      <c r="AD1222" s="38"/>
      <c r="AE1222" s="38"/>
      <c r="AT1222" s="21" t="s">
        <v>220</v>
      </c>
      <c r="AU1222" s="21" t="s">
        <v>87</v>
      </c>
    </row>
    <row r="1223" spans="1:65" s="2" customFormat="1" ht="37.9" customHeight="1">
      <c r="A1223" s="38"/>
      <c r="B1223" s="39"/>
      <c r="C1223" s="178" t="s">
        <v>966</v>
      </c>
      <c r="D1223" s="178" t="s">
        <v>214</v>
      </c>
      <c r="E1223" s="179" t="s">
        <v>967</v>
      </c>
      <c r="F1223" s="180" t="s">
        <v>968</v>
      </c>
      <c r="G1223" s="181" t="s">
        <v>96</v>
      </c>
      <c r="H1223" s="182">
        <v>32</v>
      </c>
      <c r="I1223" s="183"/>
      <c r="J1223" s="184">
        <f>ROUND(I1223*H1223,2)</f>
        <v>0</v>
      </c>
      <c r="K1223" s="180" t="s">
        <v>217</v>
      </c>
      <c r="L1223" s="43"/>
      <c r="M1223" s="185" t="s">
        <v>19</v>
      </c>
      <c r="N1223" s="186" t="s">
        <v>48</v>
      </c>
      <c r="O1223" s="68"/>
      <c r="P1223" s="187">
        <f>O1223*H1223</f>
        <v>0</v>
      </c>
      <c r="Q1223" s="187">
        <v>2.1000000000000001E-4</v>
      </c>
      <c r="R1223" s="187">
        <f>Q1223*H1223</f>
        <v>6.7200000000000003E-3</v>
      </c>
      <c r="S1223" s="187">
        <v>0</v>
      </c>
      <c r="T1223" s="188">
        <f>S1223*H1223</f>
        <v>0</v>
      </c>
      <c r="U1223" s="38"/>
      <c r="V1223" s="38"/>
      <c r="W1223" s="38"/>
      <c r="X1223" s="38"/>
      <c r="Y1223" s="38"/>
      <c r="Z1223" s="38"/>
      <c r="AA1223" s="38"/>
      <c r="AB1223" s="38"/>
      <c r="AC1223" s="38"/>
      <c r="AD1223" s="38"/>
      <c r="AE1223" s="38"/>
      <c r="AR1223" s="189" t="s">
        <v>218</v>
      </c>
      <c r="AT1223" s="189" t="s">
        <v>214</v>
      </c>
      <c r="AU1223" s="189" t="s">
        <v>87</v>
      </c>
      <c r="AY1223" s="21" t="s">
        <v>211</v>
      </c>
      <c r="BE1223" s="190">
        <f>IF(N1223="základní",J1223,0)</f>
        <v>0</v>
      </c>
      <c r="BF1223" s="190">
        <f>IF(N1223="snížená",J1223,0)</f>
        <v>0</v>
      </c>
      <c r="BG1223" s="190">
        <f>IF(N1223="zákl. přenesená",J1223,0)</f>
        <v>0</v>
      </c>
      <c r="BH1223" s="190">
        <f>IF(N1223="sníž. přenesená",J1223,0)</f>
        <v>0</v>
      </c>
      <c r="BI1223" s="190">
        <f>IF(N1223="nulová",J1223,0)</f>
        <v>0</v>
      </c>
      <c r="BJ1223" s="21" t="s">
        <v>85</v>
      </c>
      <c r="BK1223" s="190">
        <f>ROUND(I1223*H1223,2)</f>
        <v>0</v>
      </c>
      <c r="BL1223" s="21" t="s">
        <v>218</v>
      </c>
      <c r="BM1223" s="189" t="s">
        <v>969</v>
      </c>
    </row>
    <row r="1224" spans="1:65" s="2" customFormat="1">
      <c r="A1224" s="38"/>
      <c r="B1224" s="39"/>
      <c r="C1224" s="40"/>
      <c r="D1224" s="191" t="s">
        <v>220</v>
      </c>
      <c r="E1224" s="40"/>
      <c r="F1224" s="192" t="s">
        <v>970</v>
      </c>
      <c r="G1224" s="40"/>
      <c r="H1224" s="40"/>
      <c r="I1224" s="193"/>
      <c r="J1224" s="40"/>
      <c r="K1224" s="40"/>
      <c r="L1224" s="43"/>
      <c r="M1224" s="194"/>
      <c r="N1224" s="195"/>
      <c r="O1224" s="68"/>
      <c r="P1224" s="68"/>
      <c r="Q1224" s="68"/>
      <c r="R1224" s="68"/>
      <c r="S1224" s="68"/>
      <c r="T1224" s="69"/>
      <c r="U1224" s="38"/>
      <c r="V1224" s="38"/>
      <c r="W1224" s="38"/>
      <c r="X1224" s="38"/>
      <c r="Y1224" s="38"/>
      <c r="Z1224" s="38"/>
      <c r="AA1224" s="38"/>
      <c r="AB1224" s="38"/>
      <c r="AC1224" s="38"/>
      <c r="AD1224" s="38"/>
      <c r="AE1224" s="38"/>
      <c r="AT1224" s="21" t="s">
        <v>220</v>
      </c>
      <c r="AU1224" s="21" t="s">
        <v>87</v>
      </c>
    </row>
    <row r="1225" spans="1:65" s="2" customFormat="1" ht="49.15" customHeight="1">
      <c r="A1225" s="38"/>
      <c r="B1225" s="39"/>
      <c r="C1225" s="178" t="s">
        <v>971</v>
      </c>
      <c r="D1225" s="178" t="s">
        <v>214</v>
      </c>
      <c r="E1225" s="179" t="s">
        <v>972</v>
      </c>
      <c r="F1225" s="180" t="s">
        <v>973</v>
      </c>
      <c r="G1225" s="181" t="s">
        <v>463</v>
      </c>
      <c r="H1225" s="182">
        <v>1</v>
      </c>
      <c r="I1225" s="183"/>
      <c r="J1225" s="184">
        <f>ROUND(I1225*H1225,2)</f>
        <v>0</v>
      </c>
      <c r="K1225" s="180" t="s">
        <v>19</v>
      </c>
      <c r="L1225" s="43"/>
      <c r="M1225" s="185" t="s">
        <v>19</v>
      </c>
      <c r="N1225" s="186" t="s">
        <v>48</v>
      </c>
      <c r="O1225" s="68"/>
      <c r="P1225" s="187">
        <f>O1225*H1225</f>
        <v>0</v>
      </c>
      <c r="Q1225" s="187">
        <v>0</v>
      </c>
      <c r="R1225" s="187">
        <f>Q1225*H1225</f>
        <v>0</v>
      </c>
      <c r="S1225" s="187">
        <v>0</v>
      </c>
      <c r="T1225" s="188">
        <f>S1225*H1225</f>
        <v>0</v>
      </c>
      <c r="U1225" s="38"/>
      <c r="V1225" s="38"/>
      <c r="W1225" s="38"/>
      <c r="X1225" s="38"/>
      <c r="Y1225" s="38"/>
      <c r="Z1225" s="38"/>
      <c r="AA1225" s="38"/>
      <c r="AB1225" s="38"/>
      <c r="AC1225" s="38"/>
      <c r="AD1225" s="38"/>
      <c r="AE1225" s="38"/>
      <c r="AR1225" s="189" t="s">
        <v>218</v>
      </c>
      <c r="AT1225" s="189" t="s">
        <v>214</v>
      </c>
      <c r="AU1225" s="189" t="s">
        <v>87</v>
      </c>
      <c r="AY1225" s="21" t="s">
        <v>211</v>
      </c>
      <c r="BE1225" s="190">
        <f>IF(N1225="základní",J1225,0)</f>
        <v>0</v>
      </c>
      <c r="BF1225" s="190">
        <f>IF(N1225="snížená",J1225,0)</f>
        <v>0</v>
      </c>
      <c r="BG1225" s="190">
        <f>IF(N1225="zákl. přenesená",J1225,0)</f>
        <v>0</v>
      </c>
      <c r="BH1225" s="190">
        <f>IF(N1225="sníž. přenesená",J1225,0)</f>
        <v>0</v>
      </c>
      <c r="BI1225" s="190">
        <f>IF(N1225="nulová",J1225,0)</f>
        <v>0</v>
      </c>
      <c r="BJ1225" s="21" t="s">
        <v>85</v>
      </c>
      <c r="BK1225" s="190">
        <f>ROUND(I1225*H1225,2)</f>
        <v>0</v>
      </c>
      <c r="BL1225" s="21" t="s">
        <v>218</v>
      </c>
      <c r="BM1225" s="189" t="s">
        <v>974</v>
      </c>
    </row>
    <row r="1226" spans="1:65" s="13" customFormat="1">
      <c r="B1226" s="196"/>
      <c r="C1226" s="197"/>
      <c r="D1226" s="198" t="s">
        <v>222</v>
      </c>
      <c r="E1226" s="199" t="s">
        <v>19</v>
      </c>
      <c r="F1226" s="200" t="s">
        <v>223</v>
      </c>
      <c r="G1226" s="197"/>
      <c r="H1226" s="199" t="s">
        <v>19</v>
      </c>
      <c r="I1226" s="201"/>
      <c r="J1226" s="197"/>
      <c r="K1226" s="197"/>
      <c r="L1226" s="202"/>
      <c r="M1226" s="203"/>
      <c r="N1226" s="204"/>
      <c r="O1226" s="204"/>
      <c r="P1226" s="204"/>
      <c r="Q1226" s="204"/>
      <c r="R1226" s="204"/>
      <c r="S1226" s="204"/>
      <c r="T1226" s="205"/>
      <c r="AT1226" s="206" t="s">
        <v>222</v>
      </c>
      <c r="AU1226" s="206" t="s">
        <v>87</v>
      </c>
      <c r="AV1226" s="13" t="s">
        <v>85</v>
      </c>
      <c r="AW1226" s="13" t="s">
        <v>36</v>
      </c>
      <c r="AX1226" s="13" t="s">
        <v>77</v>
      </c>
      <c r="AY1226" s="206" t="s">
        <v>211</v>
      </c>
    </row>
    <row r="1227" spans="1:65" s="13" customFormat="1">
      <c r="B1227" s="196"/>
      <c r="C1227" s="197"/>
      <c r="D1227" s="198" t="s">
        <v>222</v>
      </c>
      <c r="E1227" s="199" t="s">
        <v>19</v>
      </c>
      <c r="F1227" s="200" t="s">
        <v>859</v>
      </c>
      <c r="G1227" s="197"/>
      <c r="H1227" s="199" t="s">
        <v>19</v>
      </c>
      <c r="I1227" s="201"/>
      <c r="J1227" s="197"/>
      <c r="K1227" s="197"/>
      <c r="L1227" s="202"/>
      <c r="M1227" s="203"/>
      <c r="N1227" s="204"/>
      <c r="O1227" s="204"/>
      <c r="P1227" s="204"/>
      <c r="Q1227" s="204"/>
      <c r="R1227" s="204"/>
      <c r="S1227" s="204"/>
      <c r="T1227" s="205"/>
      <c r="AT1227" s="206" t="s">
        <v>222</v>
      </c>
      <c r="AU1227" s="206" t="s">
        <v>87</v>
      </c>
      <c r="AV1227" s="13" t="s">
        <v>85</v>
      </c>
      <c r="AW1227" s="13" t="s">
        <v>36</v>
      </c>
      <c r="AX1227" s="13" t="s">
        <v>77</v>
      </c>
      <c r="AY1227" s="206" t="s">
        <v>211</v>
      </c>
    </row>
    <row r="1228" spans="1:65" s="14" customFormat="1">
      <c r="B1228" s="207"/>
      <c r="C1228" s="208"/>
      <c r="D1228" s="198" t="s">
        <v>222</v>
      </c>
      <c r="E1228" s="209" t="s">
        <v>19</v>
      </c>
      <c r="F1228" s="210" t="s">
        <v>85</v>
      </c>
      <c r="G1228" s="208"/>
      <c r="H1228" s="211">
        <v>1</v>
      </c>
      <c r="I1228" s="212"/>
      <c r="J1228" s="208"/>
      <c r="K1228" s="208"/>
      <c r="L1228" s="213"/>
      <c r="M1228" s="214"/>
      <c r="N1228" s="215"/>
      <c r="O1228" s="215"/>
      <c r="P1228" s="215"/>
      <c r="Q1228" s="215"/>
      <c r="R1228" s="215"/>
      <c r="S1228" s="215"/>
      <c r="T1228" s="216"/>
      <c r="AT1228" s="217" t="s">
        <v>222</v>
      </c>
      <c r="AU1228" s="217" t="s">
        <v>87</v>
      </c>
      <c r="AV1228" s="14" t="s">
        <v>87</v>
      </c>
      <c r="AW1228" s="14" t="s">
        <v>36</v>
      </c>
      <c r="AX1228" s="14" t="s">
        <v>77</v>
      </c>
      <c r="AY1228" s="217" t="s">
        <v>211</v>
      </c>
    </row>
    <row r="1229" spans="1:65" s="15" customFormat="1">
      <c r="B1229" s="218"/>
      <c r="C1229" s="219"/>
      <c r="D1229" s="198" t="s">
        <v>222</v>
      </c>
      <c r="E1229" s="220" t="s">
        <v>19</v>
      </c>
      <c r="F1229" s="221" t="s">
        <v>227</v>
      </c>
      <c r="G1229" s="219"/>
      <c r="H1229" s="222">
        <v>1</v>
      </c>
      <c r="I1229" s="223"/>
      <c r="J1229" s="219"/>
      <c r="K1229" s="219"/>
      <c r="L1229" s="224"/>
      <c r="M1229" s="225"/>
      <c r="N1229" s="226"/>
      <c r="O1229" s="226"/>
      <c r="P1229" s="226"/>
      <c r="Q1229" s="226"/>
      <c r="R1229" s="226"/>
      <c r="S1229" s="226"/>
      <c r="T1229" s="227"/>
      <c r="AT1229" s="228" t="s">
        <v>222</v>
      </c>
      <c r="AU1229" s="228" t="s">
        <v>87</v>
      </c>
      <c r="AV1229" s="15" t="s">
        <v>218</v>
      </c>
      <c r="AW1229" s="15" t="s">
        <v>36</v>
      </c>
      <c r="AX1229" s="15" t="s">
        <v>85</v>
      </c>
      <c r="AY1229" s="228" t="s">
        <v>211</v>
      </c>
    </row>
    <row r="1230" spans="1:65" s="2" customFormat="1" ht="37.9" customHeight="1">
      <c r="A1230" s="38"/>
      <c r="B1230" s="39"/>
      <c r="C1230" s="178" t="s">
        <v>975</v>
      </c>
      <c r="D1230" s="178" t="s">
        <v>214</v>
      </c>
      <c r="E1230" s="179" t="s">
        <v>976</v>
      </c>
      <c r="F1230" s="180" t="s">
        <v>977</v>
      </c>
      <c r="G1230" s="181" t="s">
        <v>96</v>
      </c>
      <c r="H1230" s="182">
        <v>50</v>
      </c>
      <c r="I1230" s="183"/>
      <c r="J1230" s="184">
        <f>ROUND(I1230*H1230,2)</f>
        <v>0</v>
      </c>
      <c r="K1230" s="180" t="s">
        <v>217</v>
      </c>
      <c r="L1230" s="43"/>
      <c r="M1230" s="185" t="s">
        <v>19</v>
      </c>
      <c r="N1230" s="186" t="s">
        <v>48</v>
      </c>
      <c r="O1230" s="68"/>
      <c r="P1230" s="187">
        <f>O1230*H1230</f>
        <v>0</v>
      </c>
      <c r="Q1230" s="187">
        <v>4.0000000000000003E-5</v>
      </c>
      <c r="R1230" s="187">
        <f>Q1230*H1230</f>
        <v>2E-3</v>
      </c>
      <c r="S1230" s="187">
        <v>0</v>
      </c>
      <c r="T1230" s="188">
        <f>S1230*H1230</f>
        <v>0</v>
      </c>
      <c r="U1230" s="38"/>
      <c r="V1230" s="38"/>
      <c r="W1230" s="38"/>
      <c r="X1230" s="38"/>
      <c r="Y1230" s="38"/>
      <c r="Z1230" s="38"/>
      <c r="AA1230" s="38"/>
      <c r="AB1230" s="38"/>
      <c r="AC1230" s="38"/>
      <c r="AD1230" s="38"/>
      <c r="AE1230" s="38"/>
      <c r="AR1230" s="189" t="s">
        <v>218</v>
      </c>
      <c r="AT1230" s="189" t="s">
        <v>214</v>
      </c>
      <c r="AU1230" s="189" t="s">
        <v>87</v>
      </c>
      <c r="AY1230" s="21" t="s">
        <v>211</v>
      </c>
      <c r="BE1230" s="190">
        <f>IF(N1230="základní",J1230,0)</f>
        <v>0</v>
      </c>
      <c r="BF1230" s="190">
        <f>IF(N1230="snížená",J1230,0)</f>
        <v>0</v>
      </c>
      <c r="BG1230" s="190">
        <f>IF(N1230="zákl. přenesená",J1230,0)</f>
        <v>0</v>
      </c>
      <c r="BH1230" s="190">
        <f>IF(N1230="sníž. přenesená",J1230,0)</f>
        <v>0</v>
      </c>
      <c r="BI1230" s="190">
        <f>IF(N1230="nulová",J1230,0)</f>
        <v>0</v>
      </c>
      <c r="BJ1230" s="21" t="s">
        <v>85</v>
      </c>
      <c r="BK1230" s="190">
        <f>ROUND(I1230*H1230,2)</f>
        <v>0</v>
      </c>
      <c r="BL1230" s="21" t="s">
        <v>218</v>
      </c>
      <c r="BM1230" s="189" t="s">
        <v>978</v>
      </c>
    </row>
    <row r="1231" spans="1:65" s="2" customFormat="1">
      <c r="A1231" s="38"/>
      <c r="B1231" s="39"/>
      <c r="C1231" s="40"/>
      <c r="D1231" s="191" t="s">
        <v>220</v>
      </c>
      <c r="E1231" s="40"/>
      <c r="F1231" s="192" t="s">
        <v>979</v>
      </c>
      <c r="G1231" s="40"/>
      <c r="H1231" s="40"/>
      <c r="I1231" s="193"/>
      <c r="J1231" s="40"/>
      <c r="K1231" s="40"/>
      <c r="L1231" s="43"/>
      <c r="M1231" s="194"/>
      <c r="N1231" s="195"/>
      <c r="O1231" s="68"/>
      <c r="P1231" s="68"/>
      <c r="Q1231" s="68"/>
      <c r="R1231" s="68"/>
      <c r="S1231" s="68"/>
      <c r="T1231" s="69"/>
      <c r="U1231" s="38"/>
      <c r="V1231" s="38"/>
      <c r="W1231" s="38"/>
      <c r="X1231" s="38"/>
      <c r="Y1231" s="38"/>
      <c r="Z1231" s="38"/>
      <c r="AA1231" s="38"/>
      <c r="AB1231" s="38"/>
      <c r="AC1231" s="38"/>
      <c r="AD1231" s="38"/>
      <c r="AE1231" s="38"/>
      <c r="AT1231" s="21" t="s">
        <v>220</v>
      </c>
      <c r="AU1231" s="21" t="s">
        <v>87</v>
      </c>
    </row>
    <row r="1232" spans="1:65" s="2" customFormat="1" ht="24.2" customHeight="1">
      <c r="A1232" s="38"/>
      <c r="B1232" s="39"/>
      <c r="C1232" s="178" t="s">
        <v>980</v>
      </c>
      <c r="D1232" s="178" t="s">
        <v>214</v>
      </c>
      <c r="E1232" s="179" t="s">
        <v>981</v>
      </c>
      <c r="F1232" s="180" t="s">
        <v>982</v>
      </c>
      <c r="G1232" s="181" t="s">
        <v>397</v>
      </c>
      <c r="H1232" s="182">
        <v>1</v>
      </c>
      <c r="I1232" s="183"/>
      <c r="J1232" s="184">
        <f>ROUND(I1232*H1232,2)</f>
        <v>0</v>
      </c>
      <c r="K1232" s="180" t="s">
        <v>19</v>
      </c>
      <c r="L1232" s="43"/>
      <c r="M1232" s="185" t="s">
        <v>19</v>
      </c>
      <c r="N1232" s="186" t="s">
        <v>48</v>
      </c>
      <c r="O1232" s="68"/>
      <c r="P1232" s="187">
        <f>O1232*H1232</f>
        <v>0</v>
      </c>
      <c r="Q1232" s="187">
        <v>0</v>
      </c>
      <c r="R1232" s="187">
        <f>Q1232*H1232</f>
        <v>0</v>
      </c>
      <c r="S1232" s="187">
        <v>1.671</v>
      </c>
      <c r="T1232" s="188">
        <f>S1232*H1232</f>
        <v>1.671</v>
      </c>
      <c r="U1232" s="38"/>
      <c r="V1232" s="38"/>
      <c r="W1232" s="38"/>
      <c r="X1232" s="38"/>
      <c r="Y1232" s="38"/>
      <c r="Z1232" s="38"/>
      <c r="AA1232" s="38"/>
      <c r="AB1232" s="38"/>
      <c r="AC1232" s="38"/>
      <c r="AD1232" s="38"/>
      <c r="AE1232" s="38"/>
      <c r="AR1232" s="189" t="s">
        <v>218</v>
      </c>
      <c r="AT1232" s="189" t="s">
        <v>214</v>
      </c>
      <c r="AU1232" s="189" t="s">
        <v>87</v>
      </c>
      <c r="AY1232" s="21" t="s">
        <v>211</v>
      </c>
      <c r="BE1232" s="190">
        <f>IF(N1232="základní",J1232,0)</f>
        <v>0</v>
      </c>
      <c r="BF1232" s="190">
        <f>IF(N1232="snížená",J1232,0)</f>
        <v>0</v>
      </c>
      <c r="BG1232" s="190">
        <f>IF(N1232="zákl. přenesená",J1232,0)</f>
        <v>0</v>
      </c>
      <c r="BH1232" s="190">
        <f>IF(N1232="sníž. přenesená",J1232,0)</f>
        <v>0</v>
      </c>
      <c r="BI1232" s="190">
        <f>IF(N1232="nulová",J1232,0)</f>
        <v>0</v>
      </c>
      <c r="BJ1232" s="21" t="s">
        <v>85</v>
      </c>
      <c r="BK1232" s="190">
        <f>ROUND(I1232*H1232,2)</f>
        <v>0</v>
      </c>
      <c r="BL1232" s="21" t="s">
        <v>218</v>
      </c>
      <c r="BM1232" s="189" t="s">
        <v>983</v>
      </c>
    </row>
    <row r="1233" spans="1:65" s="13" customFormat="1">
      <c r="B1233" s="196"/>
      <c r="C1233" s="197"/>
      <c r="D1233" s="198" t="s">
        <v>222</v>
      </c>
      <c r="E1233" s="199" t="s">
        <v>19</v>
      </c>
      <c r="F1233" s="200" t="s">
        <v>223</v>
      </c>
      <c r="G1233" s="197"/>
      <c r="H1233" s="199" t="s">
        <v>19</v>
      </c>
      <c r="I1233" s="201"/>
      <c r="J1233" s="197"/>
      <c r="K1233" s="197"/>
      <c r="L1233" s="202"/>
      <c r="M1233" s="203"/>
      <c r="N1233" s="204"/>
      <c r="O1233" s="204"/>
      <c r="P1233" s="204"/>
      <c r="Q1233" s="204"/>
      <c r="R1233" s="204"/>
      <c r="S1233" s="204"/>
      <c r="T1233" s="205"/>
      <c r="AT1233" s="206" t="s">
        <v>222</v>
      </c>
      <c r="AU1233" s="206" t="s">
        <v>87</v>
      </c>
      <c r="AV1233" s="13" t="s">
        <v>85</v>
      </c>
      <c r="AW1233" s="13" t="s">
        <v>36</v>
      </c>
      <c r="AX1233" s="13" t="s">
        <v>77</v>
      </c>
      <c r="AY1233" s="206" t="s">
        <v>211</v>
      </c>
    </row>
    <row r="1234" spans="1:65" s="13" customFormat="1">
      <c r="B1234" s="196"/>
      <c r="C1234" s="197"/>
      <c r="D1234" s="198" t="s">
        <v>222</v>
      </c>
      <c r="E1234" s="199" t="s">
        <v>19</v>
      </c>
      <c r="F1234" s="200" t="s">
        <v>984</v>
      </c>
      <c r="G1234" s="197"/>
      <c r="H1234" s="199" t="s">
        <v>19</v>
      </c>
      <c r="I1234" s="201"/>
      <c r="J1234" s="197"/>
      <c r="K1234" s="197"/>
      <c r="L1234" s="202"/>
      <c r="M1234" s="203"/>
      <c r="N1234" s="204"/>
      <c r="O1234" s="204"/>
      <c r="P1234" s="204"/>
      <c r="Q1234" s="204"/>
      <c r="R1234" s="204"/>
      <c r="S1234" s="204"/>
      <c r="T1234" s="205"/>
      <c r="AT1234" s="206" t="s">
        <v>222</v>
      </c>
      <c r="AU1234" s="206" t="s">
        <v>87</v>
      </c>
      <c r="AV1234" s="13" t="s">
        <v>85</v>
      </c>
      <c r="AW1234" s="13" t="s">
        <v>36</v>
      </c>
      <c r="AX1234" s="13" t="s">
        <v>77</v>
      </c>
      <c r="AY1234" s="206" t="s">
        <v>211</v>
      </c>
    </row>
    <row r="1235" spans="1:65" s="13" customFormat="1">
      <c r="B1235" s="196"/>
      <c r="C1235" s="197"/>
      <c r="D1235" s="198" t="s">
        <v>222</v>
      </c>
      <c r="E1235" s="199" t="s">
        <v>19</v>
      </c>
      <c r="F1235" s="200" t="s">
        <v>985</v>
      </c>
      <c r="G1235" s="197"/>
      <c r="H1235" s="199" t="s">
        <v>19</v>
      </c>
      <c r="I1235" s="201"/>
      <c r="J1235" s="197"/>
      <c r="K1235" s="197"/>
      <c r="L1235" s="202"/>
      <c r="M1235" s="203"/>
      <c r="N1235" s="204"/>
      <c r="O1235" s="204"/>
      <c r="P1235" s="204"/>
      <c r="Q1235" s="204"/>
      <c r="R1235" s="204"/>
      <c r="S1235" s="204"/>
      <c r="T1235" s="205"/>
      <c r="AT1235" s="206" t="s">
        <v>222</v>
      </c>
      <c r="AU1235" s="206" t="s">
        <v>87</v>
      </c>
      <c r="AV1235" s="13" t="s">
        <v>85</v>
      </c>
      <c r="AW1235" s="13" t="s">
        <v>36</v>
      </c>
      <c r="AX1235" s="13" t="s">
        <v>77</v>
      </c>
      <c r="AY1235" s="206" t="s">
        <v>211</v>
      </c>
    </row>
    <row r="1236" spans="1:65" s="14" customFormat="1">
      <c r="B1236" s="207"/>
      <c r="C1236" s="208"/>
      <c r="D1236" s="198" t="s">
        <v>222</v>
      </c>
      <c r="E1236" s="209" t="s">
        <v>19</v>
      </c>
      <c r="F1236" s="210" t="s">
        <v>986</v>
      </c>
      <c r="G1236" s="208"/>
      <c r="H1236" s="211">
        <v>1</v>
      </c>
      <c r="I1236" s="212"/>
      <c r="J1236" s="208"/>
      <c r="K1236" s="208"/>
      <c r="L1236" s="213"/>
      <c r="M1236" s="214"/>
      <c r="N1236" s="215"/>
      <c r="O1236" s="215"/>
      <c r="P1236" s="215"/>
      <c r="Q1236" s="215"/>
      <c r="R1236" s="215"/>
      <c r="S1236" s="215"/>
      <c r="T1236" s="216"/>
      <c r="AT1236" s="217" t="s">
        <v>222</v>
      </c>
      <c r="AU1236" s="217" t="s">
        <v>87</v>
      </c>
      <c r="AV1236" s="14" t="s">
        <v>87</v>
      </c>
      <c r="AW1236" s="14" t="s">
        <v>36</v>
      </c>
      <c r="AX1236" s="14" t="s">
        <v>77</v>
      </c>
      <c r="AY1236" s="217" t="s">
        <v>211</v>
      </c>
    </row>
    <row r="1237" spans="1:65" s="15" customFormat="1">
      <c r="B1237" s="218"/>
      <c r="C1237" s="219"/>
      <c r="D1237" s="198" t="s">
        <v>222</v>
      </c>
      <c r="E1237" s="220" t="s">
        <v>19</v>
      </c>
      <c r="F1237" s="221" t="s">
        <v>227</v>
      </c>
      <c r="G1237" s="219"/>
      <c r="H1237" s="222">
        <v>1</v>
      </c>
      <c r="I1237" s="223"/>
      <c r="J1237" s="219"/>
      <c r="K1237" s="219"/>
      <c r="L1237" s="224"/>
      <c r="M1237" s="225"/>
      <c r="N1237" s="226"/>
      <c r="O1237" s="226"/>
      <c r="P1237" s="226"/>
      <c r="Q1237" s="226"/>
      <c r="R1237" s="226"/>
      <c r="S1237" s="226"/>
      <c r="T1237" s="227"/>
      <c r="AT1237" s="228" t="s">
        <v>222</v>
      </c>
      <c r="AU1237" s="228" t="s">
        <v>87</v>
      </c>
      <c r="AV1237" s="15" t="s">
        <v>218</v>
      </c>
      <c r="AW1237" s="15" t="s">
        <v>36</v>
      </c>
      <c r="AX1237" s="15" t="s">
        <v>85</v>
      </c>
      <c r="AY1237" s="228" t="s">
        <v>211</v>
      </c>
    </row>
    <row r="1238" spans="1:65" s="2" customFormat="1" ht="37.9" customHeight="1">
      <c r="A1238" s="38"/>
      <c r="B1238" s="39"/>
      <c r="C1238" s="178" t="s">
        <v>987</v>
      </c>
      <c r="D1238" s="178" t="s">
        <v>214</v>
      </c>
      <c r="E1238" s="179" t="s">
        <v>988</v>
      </c>
      <c r="F1238" s="180" t="s">
        <v>989</v>
      </c>
      <c r="G1238" s="181" t="s">
        <v>397</v>
      </c>
      <c r="H1238" s="182">
        <v>12</v>
      </c>
      <c r="I1238" s="183"/>
      <c r="J1238" s="184">
        <f>ROUND(I1238*H1238,2)</f>
        <v>0</v>
      </c>
      <c r="K1238" s="180" t="s">
        <v>217</v>
      </c>
      <c r="L1238" s="43"/>
      <c r="M1238" s="185" t="s">
        <v>19</v>
      </c>
      <c r="N1238" s="186" t="s">
        <v>48</v>
      </c>
      <c r="O1238" s="68"/>
      <c r="P1238" s="187">
        <f>O1238*H1238</f>
        <v>0</v>
      </c>
      <c r="Q1238" s="187">
        <v>0</v>
      </c>
      <c r="R1238" s="187">
        <f>Q1238*H1238</f>
        <v>0</v>
      </c>
      <c r="S1238" s="187">
        <v>6.6000000000000003E-2</v>
      </c>
      <c r="T1238" s="188">
        <f>S1238*H1238</f>
        <v>0.79200000000000004</v>
      </c>
      <c r="U1238" s="38"/>
      <c r="V1238" s="38"/>
      <c r="W1238" s="38"/>
      <c r="X1238" s="38"/>
      <c r="Y1238" s="38"/>
      <c r="Z1238" s="38"/>
      <c r="AA1238" s="38"/>
      <c r="AB1238" s="38"/>
      <c r="AC1238" s="38"/>
      <c r="AD1238" s="38"/>
      <c r="AE1238" s="38"/>
      <c r="AR1238" s="189" t="s">
        <v>218</v>
      </c>
      <c r="AT1238" s="189" t="s">
        <v>214</v>
      </c>
      <c r="AU1238" s="189" t="s">
        <v>87</v>
      </c>
      <c r="AY1238" s="21" t="s">
        <v>211</v>
      </c>
      <c r="BE1238" s="190">
        <f>IF(N1238="základní",J1238,0)</f>
        <v>0</v>
      </c>
      <c r="BF1238" s="190">
        <f>IF(N1238="snížená",J1238,0)</f>
        <v>0</v>
      </c>
      <c r="BG1238" s="190">
        <f>IF(N1238="zákl. přenesená",J1238,0)</f>
        <v>0</v>
      </c>
      <c r="BH1238" s="190">
        <f>IF(N1238="sníž. přenesená",J1238,0)</f>
        <v>0</v>
      </c>
      <c r="BI1238" s="190">
        <f>IF(N1238="nulová",J1238,0)</f>
        <v>0</v>
      </c>
      <c r="BJ1238" s="21" t="s">
        <v>85</v>
      </c>
      <c r="BK1238" s="190">
        <f>ROUND(I1238*H1238,2)</f>
        <v>0</v>
      </c>
      <c r="BL1238" s="21" t="s">
        <v>218</v>
      </c>
      <c r="BM1238" s="189" t="s">
        <v>990</v>
      </c>
    </row>
    <row r="1239" spans="1:65" s="2" customFormat="1">
      <c r="A1239" s="38"/>
      <c r="B1239" s="39"/>
      <c r="C1239" s="40"/>
      <c r="D1239" s="191" t="s">
        <v>220</v>
      </c>
      <c r="E1239" s="40"/>
      <c r="F1239" s="192" t="s">
        <v>991</v>
      </c>
      <c r="G1239" s="40"/>
      <c r="H1239" s="40"/>
      <c r="I1239" s="193"/>
      <c r="J1239" s="40"/>
      <c r="K1239" s="40"/>
      <c r="L1239" s="43"/>
      <c r="M1239" s="194"/>
      <c r="N1239" s="195"/>
      <c r="O1239" s="68"/>
      <c r="P1239" s="68"/>
      <c r="Q1239" s="68"/>
      <c r="R1239" s="68"/>
      <c r="S1239" s="68"/>
      <c r="T1239" s="69"/>
      <c r="U1239" s="38"/>
      <c r="V1239" s="38"/>
      <c r="W1239" s="38"/>
      <c r="X1239" s="38"/>
      <c r="Y1239" s="38"/>
      <c r="Z1239" s="38"/>
      <c r="AA1239" s="38"/>
      <c r="AB1239" s="38"/>
      <c r="AC1239" s="38"/>
      <c r="AD1239" s="38"/>
      <c r="AE1239" s="38"/>
      <c r="AT1239" s="21" t="s">
        <v>220</v>
      </c>
      <c r="AU1239" s="21" t="s">
        <v>87</v>
      </c>
    </row>
    <row r="1240" spans="1:65" s="13" customFormat="1">
      <c r="B1240" s="196"/>
      <c r="C1240" s="197"/>
      <c r="D1240" s="198" t="s">
        <v>222</v>
      </c>
      <c r="E1240" s="199" t="s">
        <v>19</v>
      </c>
      <c r="F1240" s="200" t="s">
        <v>223</v>
      </c>
      <c r="G1240" s="197"/>
      <c r="H1240" s="199" t="s">
        <v>19</v>
      </c>
      <c r="I1240" s="201"/>
      <c r="J1240" s="197"/>
      <c r="K1240" s="197"/>
      <c r="L1240" s="202"/>
      <c r="M1240" s="203"/>
      <c r="N1240" s="204"/>
      <c r="O1240" s="204"/>
      <c r="P1240" s="204"/>
      <c r="Q1240" s="204"/>
      <c r="R1240" s="204"/>
      <c r="S1240" s="204"/>
      <c r="T1240" s="205"/>
      <c r="AT1240" s="206" t="s">
        <v>222</v>
      </c>
      <c r="AU1240" s="206" t="s">
        <v>87</v>
      </c>
      <c r="AV1240" s="13" t="s">
        <v>85</v>
      </c>
      <c r="AW1240" s="13" t="s">
        <v>36</v>
      </c>
      <c r="AX1240" s="13" t="s">
        <v>77</v>
      </c>
      <c r="AY1240" s="206" t="s">
        <v>211</v>
      </c>
    </row>
    <row r="1241" spans="1:65" s="13" customFormat="1">
      <c r="B1241" s="196"/>
      <c r="C1241" s="197"/>
      <c r="D1241" s="198" t="s">
        <v>222</v>
      </c>
      <c r="E1241" s="199" t="s">
        <v>19</v>
      </c>
      <c r="F1241" s="200" t="s">
        <v>224</v>
      </c>
      <c r="G1241" s="197"/>
      <c r="H1241" s="199" t="s">
        <v>19</v>
      </c>
      <c r="I1241" s="201"/>
      <c r="J1241" s="197"/>
      <c r="K1241" s="197"/>
      <c r="L1241" s="202"/>
      <c r="M1241" s="203"/>
      <c r="N1241" s="204"/>
      <c r="O1241" s="204"/>
      <c r="P1241" s="204"/>
      <c r="Q1241" s="204"/>
      <c r="R1241" s="204"/>
      <c r="S1241" s="204"/>
      <c r="T1241" s="205"/>
      <c r="AT1241" s="206" t="s">
        <v>222</v>
      </c>
      <c r="AU1241" s="206" t="s">
        <v>87</v>
      </c>
      <c r="AV1241" s="13" t="s">
        <v>85</v>
      </c>
      <c r="AW1241" s="13" t="s">
        <v>36</v>
      </c>
      <c r="AX1241" s="13" t="s">
        <v>77</v>
      </c>
      <c r="AY1241" s="206" t="s">
        <v>211</v>
      </c>
    </row>
    <row r="1242" spans="1:65" s="14" customFormat="1">
      <c r="B1242" s="207"/>
      <c r="C1242" s="208"/>
      <c r="D1242" s="198" t="s">
        <v>222</v>
      </c>
      <c r="E1242" s="209" t="s">
        <v>19</v>
      </c>
      <c r="F1242" s="210" t="s">
        <v>992</v>
      </c>
      <c r="G1242" s="208"/>
      <c r="H1242" s="211">
        <v>10</v>
      </c>
      <c r="I1242" s="212"/>
      <c r="J1242" s="208"/>
      <c r="K1242" s="208"/>
      <c r="L1242" s="213"/>
      <c r="M1242" s="214"/>
      <c r="N1242" s="215"/>
      <c r="O1242" s="215"/>
      <c r="P1242" s="215"/>
      <c r="Q1242" s="215"/>
      <c r="R1242" s="215"/>
      <c r="S1242" s="215"/>
      <c r="T1242" s="216"/>
      <c r="AT1242" s="217" t="s">
        <v>222</v>
      </c>
      <c r="AU1242" s="217" t="s">
        <v>87</v>
      </c>
      <c r="AV1242" s="14" t="s">
        <v>87</v>
      </c>
      <c r="AW1242" s="14" t="s">
        <v>36</v>
      </c>
      <c r="AX1242" s="14" t="s">
        <v>77</v>
      </c>
      <c r="AY1242" s="217" t="s">
        <v>211</v>
      </c>
    </row>
    <row r="1243" spans="1:65" s="14" customFormat="1">
      <c r="B1243" s="207"/>
      <c r="C1243" s="208"/>
      <c r="D1243" s="198" t="s">
        <v>222</v>
      </c>
      <c r="E1243" s="209" t="s">
        <v>19</v>
      </c>
      <c r="F1243" s="210" t="s">
        <v>993</v>
      </c>
      <c r="G1243" s="208"/>
      <c r="H1243" s="211">
        <v>2</v>
      </c>
      <c r="I1243" s="212"/>
      <c r="J1243" s="208"/>
      <c r="K1243" s="208"/>
      <c r="L1243" s="213"/>
      <c r="M1243" s="214"/>
      <c r="N1243" s="215"/>
      <c r="O1243" s="215"/>
      <c r="P1243" s="215"/>
      <c r="Q1243" s="215"/>
      <c r="R1243" s="215"/>
      <c r="S1243" s="215"/>
      <c r="T1243" s="216"/>
      <c r="AT1243" s="217" t="s">
        <v>222</v>
      </c>
      <c r="AU1243" s="217" t="s">
        <v>87</v>
      </c>
      <c r="AV1243" s="14" t="s">
        <v>87</v>
      </c>
      <c r="AW1243" s="14" t="s">
        <v>36</v>
      </c>
      <c r="AX1243" s="14" t="s">
        <v>77</v>
      </c>
      <c r="AY1243" s="217" t="s">
        <v>211</v>
      </c>
    </row>
    <row r="1244" spans="1:65" s="15" customFormat="1">
      <c r="B1244" s="218"/>
      <c r="C1244" s="219"/>
      <c r="D1244" s="198" t="s">
        <v>222</v>
      </c>
      <c r="E1244" s="220" t="s">
        <v>19</v>
      </c>
      <c r="F1244" s="221" t="s">
        <v>227</v>
      </c>
      <c r="G1244" s="219"/>
      <c r="H1244" s="222">
        <v>12</v>
      </c>
      <c r="I1244" s="223"/>
      <c r="J1244" s="219"/>
      <c r="K1244" s="219"/>
      <c r="L1244" s="224"/>
      <c r="M1244" s="225"/>
      <c r="N1244" s="226"/>
      <c r="O1244" s="226"/>
      <c r="P1244" s="226"/>
      <c r="Q1244" s="226"/>
      <c r="R1244" s="226"/>
      <c r="S1244" s="226"/>
      <c r="T1244" s="227"/>
      <c r="AT1244" s="228" t="s">
        <v>222</v>
      </c>
      <c r="AU1244" s="228" t="s">
        <v>87</v>
      </c>
      <c r="AV1244" s="15" t="s">
        <v>218</v>
      </c>
      <c r="AW1244" s="15" t="s">
        <v>36</v>
      </c>
      <c r="AX1244" s="15" t="s">
        <v>85</v>
      </c>
      <c r="AY1244" s="228" t="s">
        <v>211</v>
      </c>
    </row>
    <row r="1245" spans="1:65" s="2" customFormat="1" ht="37.9" customHeight="1">
      <c r="A1245" s="38"/>
      <c r="B1245" s="39"/>
      <c r="C1245" s="178" t="s">
        <v>994</v>
      </c>
      <c r="D1245" s="178" t="s">
        <v>214</v>
      </c>
      <c r="E1245" s="179" t="s">
        <v>995</v>
      </c>
      <c r="F1245" s="180" t="s">
        <v>996</v>
      </c>
      <c r="G1245" s="181" t="s">
        <v>96</v>
      </c>
      <c r="H1245" s="182">
        <v>35.131999999999998</v>
      </c>
      <c r="I1245" s="183"/>
      <c r="J1245" s="184">
        <f>ROUND(I1245*H1245,2)</f>
        <v>0</v>
      </c>
      <c r="K1245" s="180" t="s">
        <v>217</v>
      </c>
      <c r="L1245" s="43"/>
      <c r="M1245" s="185" t="s">
        <v>19</v>
      </c>
      <c r="N1245" s="186" t="s">
        <v>48</v>
      </c>
      <c r="O1245" s="68"/>
      <c r="P1245" s="187">
        <f>O1245*H1245</f>
        <v>0</v>
      </c>
      <c r="Q1245" s="187">
        <v>0</v>
      </c>
      <c r="R1245" s="187">
        <f>Q1245*H1245</f>
        <v>0</v>
      </c>
      <c r="S1245" s="187">
        <v>4.5999999999999999E-2</v>
      </c>
      <c r="T1245" s="188">
        <f>S1245*H1245</f>
        <v>1.616072</v>
      </c>
      <c r="U1245" s="38"/>
      <c r="V1245" s="38"/>
      <c r="W1245" s="38"/>
      <c r="X1245" s="38"/>
      <c r="Y1245" s="38"/>
      <c r="Z1245" s="38"/>
      <c r="AA1245" s="38"/>
      <c r="AB1245" s="38"/>
      <c r="AC1245" s="38"/>
      <c r="AD1245" s="38"/>
      <c r="AE1245" s="38"/>
      <c r="AR1245" s="189" t="s">
        <v>218</v>
      </c>
      <c r="AT1245" s="189" t="s">
        <v>214</v>
      </c>
      <c r="AU1245" s="189" t="s">
        <v>87</v>
      </c>
      <c r="AY1245" s="21" t="s">
        <v>211</v>
      </c>
      <c r="BE1245" s="190">
        <f>IF(N1245="základní",J1245,0)</f>
        <v>0</v>
      </c>
      <c r="BF1245" s="190">
        <f>IF(N1245="snížená",J1245,0)</f>
        <v>0</v>
      </c>
      <c r="BG1245" s="190">
        <f>IF(N1245="zákl. přenesená",J1245,0)</f>
        <v>0</v>
      </c>
      <c r="BH1245" s="190">
        <f>IF(N1245="sníž. přenesená",J1245,0)</f>
        <v>0</v>
      </c>
      <c r="BI1245" s="190">
        <f>IF(N1245="nulová",J1245,0)</f>
        <v>0</v>
      </c>
      <c r="BJ1245" s="21" t="s">
        <v>85</v>
      </c>
      <c r="BK1245" s="190">
        <f>ROUND(I1245*H1245,2)</f>
        <v>0</v>
      </c>
      <c r="BL1245" s="21" t="s">
        <v>218</v>
      </c>
      <c r="BM1245" s="189" t="s">
        <v>997</v>
      </c>
    </row>
    <row r="1246" spans="1:65" s="2" customFormat="1">
      <c r="A1246" s="38"/>
      <c r="B1246" s="39"/>
      <c r="C1246" s="40"/>
      <c r="D1246" s="191" t="s">
        <v>220</v>
      </c>
      <c r="E1246" s="40"/>
      <c r="F1246" s="192" t="s">
        <v>998</v>
      </c>
      <c r="G1246" s="40"/>
      <c r="H1246" s="40"/>
      <c r="I1246" s="193"/>
      <c r="J1246" s="40"/>
      <c r="K1246" s="40"/>
      <c r="L1246" s="43"/>
      <c r="M1246" s="194"/>
      <c r="N1246" s="195"/>
      <c r="O1246" s="68"/>
      <c r="P1246" s="68"/>
      <c r="Q1246" s="68"/>
      <c r="R1246" s="68"/>
      <c r="S1246" s="68"/>
      <c r="T1246" s="69"/>
      <c r="U1246" s="38"/>
      <c r="V1246" s="38"/>
      <c r="W1246" s="38"/>
      <c r="X1246" s="38"/>
      <c r="Y1246" s="38"/>
      <c r="Z1246" s="38"/>
      <c r="AA1246" s="38"/>
      <c r="AB1246" s="38"/>
      <c r="AC1246" s="38"/>
      <c r="AD1246" s="38"/>
      <c r="AE1246" s="38"/>
      <c r="AT1246" s="21" t="s">
        <v>220</v>
      </c>
      <c r="AU1246" s="21" t="s">
        <v>87</v>
      </c>
    </row>
    <row r="1247" spans="1:65" s="13" customFormat="1">
      <c r="B1247" s="196"/>
      <c r="C1247" s="197"/>
      <c r="D1247" s="198" t="s">
        <v>222</v>
      </c>
      <c r="E1247" s="199" t="s">
        <v>19</v>
      </c>
      <c r="F1247" s="200" t="s">
        <v>223</v>
      </c>
      <c r="G1247" s="197"/>
      <c r="H1247" s="199" t="s">
        <v>19</v>
      </c>
      <c r="I1247" s="201"/>
      <c r="J1247" s="197"/>
      <c r="K1247" s="197"/>
      <c r="L1247" s="202"/>
      <c r="M1247" s="203"/>
      <c r="N1247" s="204"/>
      <c r="O1247" s="204"/>
      <c r="P1247" s="204"/>
      <c r="Q1247" s="204"/>
      <c r="R1247" s="204"/>
      <c r="S1247" s="204"/>
      <c r="T1247" s="205"/>
      <c r="AT1247" s="206" t="s">
        <v>222</v>
      </c>
      <c r="AU1247" s="206" t="s">
        <v>87</v>
      </c>
      <c r="AV1247" s="13" t="s">
        <v>85</v>
      </c>
      <c r="AW1247" s="13" t="s">
        <v>36</v>
      </c>
      <c r="AX1247" s="13" t="s">
        <v>77</v>
      </c>
      <c r="AY1247" s="206" t="s">
        <v>211</v>
      </c>
    </row>
    <row r="1248" spans="1:65" s="13" customFormat="1">
      <c r="B1248" s="196"/>
      <c r="C1248" s="197"/>
      <c r="D1248" s="198" t="s">
        <v>222</v>
      </c>
      <c r="E1248" s="199" t="s">
        <v>19</v>
      </c>
      <c r="F1248" s="200" t="s">
        <v>247</v>
      </c>
      <c r="G1248" s="197"/>
      <c r="H1248" s="199" t="s">
        <v>19</v>
      </c>
      <c r="I1248" s="201"/>
      <c r="J1248" s="197"/>
      <c r="K1248" s="197"/>
      <c r="L1248" s="202"/>
      <c r="M1248" s="203"/>
      <c r="N1248" s="204"/>
      <c r="O1248" s="204"/>
      <c r="P1248" s="204"/>
      <c r="Q1248" s="204"/>
      <c r="R1248" s="204"/>
      <c r="S1248" s="204"/>
      <c r="T1248" s="205"/>
      <c r="AT1248" s="206" t="s">
        <v>222</v>
      </c>
      <c r="AU1248" s="206" t="s">
        <v>87</v>
      </c>
      <c r="AV1248" s="13" t="s">
        <v>85</v>
      </c>
      <c r="AW1248" s="13" t="s">
        <v>36</v>
      </c>
      <c r="AX1248" s="13" t="s">
        <v>77</v>
      </c>
      <c r="AY1248" s="206" t="s">
        <v>211</v>
      </c>
    </row>
    <row r="1249" spans="1:65" s="13" customFormat="1">
      <c r="B1249" s="196"/>
      <c r="C1249" s="197"/>
      <c r="D1249" s="198" t="s">
        <v>222</v>
      </c>
      <c r="E1249" s="199" t="s">
        <v>19</v>
      </c>
      <c r="F1249" s="200" t="s">
        <v>248</v>
      </c>
      <c r="G1249" s="197"/>
      <c r="H1249" s="199" t="s">
        <v>19</v>
      </c>
      <c r="I1249" s="201"/>
      <c r="J1249" s="197"/>
      <c r="K1249" s="197"/>
      <c r="L1249" s="202"/>
      <c r="M1249" s="203"/>
      <c r="N1249" s="204"/>
      <c r="O1249" s="204"/>
      <c r="P1249" s="204"/>
      <c r="Q1249" s="204"/>
      <c r="R1249" s="204"/>
      <c r="S1249" s="204"/>
      <c r="T1249" s="205"/>
      <c r="AT1249" s="206" t="s">
        <v>222</v>
      </c>
      <c r="AU1249" s="206" t="s">
        <v>87</v>
      </c>
      <c r="AV1249" s="13" t="s">
        <v>85</v>
      </c>
      <c r="AW1249" s="13" t="s">
        <v>36</v>
      </c>
      <c r="AX1249" s="13" t="s">
        <v>77</v>
      </c>
      <c r="AY1249" s="206" t="s">
        <v>211</v>
      </c>
    </row>
    <row r="1250" spans="1:65" s="14" customFormat="1">
      <c r="B1250" s="207"/>
      <c r="C1250" s="208"/>
      <c r="D1250" s="198" t="s">
        <v>222</v>
      </c>
      <c r="E1250" s="209" t="s">
        <v>19</v>
      </c>
      <c r="F1250" s="210" t="s">
        <v>999</v>
      </c>
      <c r="G1250" s="208"/>
      <c r="H1250" s="211">
        <v>10.228</v>
      </c>
      <c r="I1250" s="212"/>
      <c r="J1250" s="208"/>
      <c r="K1250" s="208"/>
      <c r="L1250" s="213"/>
      <c r="M1250" s="214"/>
      <c r="N1250" s="215"/>
      <c r="O1250" s="215"/>
      <c r="P1250" s="215"/>
      <c r="Q1250" s="215"/>
      <c r="R1250" s="215"/>
      <c r="S1250" s="215"/>
      <c r="T1250" s="216"/>
      <c r="AT1250" s="217" t="s">
        <v>222</v>
      </c>
      <c r="AU1250" s="217" t="s">
        <v>87</v>
      </c>
      <c r="AV1250" s="14" t="s">
        <v>87</v>
      </c>
      <c r="AW1250" s="14" t="s">
        <v>36</v>
      </c>
      <c r="AX1250" s="14" t="s">
        <v>77</v>
      </c>
      <c r="AY1250" s="217" t="s">
        <v>211</v>
      </c>
    </row>
    <row r="1251" spans="1:65" s="14" customFormat="1">
      <c r="B1251" s="207"/>
      <c r="C1251" s="208"/>
      <c r="D1251" s="198" t="s">
        <v>222</v>
      </c>
      <c r="E1251" s="209" t="s">
        <v>19</v>
      </c>
      <c r="F1251" s="210" t="s">
        <v>254</v>
      </c>
      <c r="G1251" s="208"/>
      <c r="H1251" s="211">
        <v>10.622999999999999</v>
      </c>
      <c r="I1251" s="212"/>
      <c r="J1251" s="208"/>
      <c r="K1251" s="208"/>
      <c r="L1251" s="213"/>
      <c r="M1251" s="214"/>
      <c r="N1251" s="215"/>
      <c r="O1251" s="215"/>
      <c r="P1251" s="215"/>
      <c r="Q1251" s="215"/>
      <c r="R1251" s="215"/>
      <c r="S1251" s="215"/>
      <c r="T1251" s="216"/>
      <c r="AT1251" s="217" t="s">
        <v>222</v>
      </c>
      <c r="AU1251" s="217" t="s">
        <v>87</v>
      </c>
      <c r="AV1251" s="14" t="s">
        <v>87</v>
      </c>
      <c r="AW1251" s="14" t="s">
        <v>36</v>
      </c>
      <c r="AX1251" s="14" t="s">
        <v>77</v>
      </c>
      <c r="AY1251" s="217" t="s">
        <v>211</v>
      </c>
    </row>
    <row r="1252" spans="1:65" s="16" customFormat="1">
      <c r="B1252" s="229"/>
      <c r="C1252" s="230"/>
      <c r="D1252" s="198" t="s">
        <v>222</v>
      </c>
      <c r="E1252" s="231" t="s">
        <v>19</v>
      </c>
      <c r="F1252" s="232" t="s">
        <v>333</v>
      </c>
      <c r="G1252" s="230"/>
      <c r="H1252" s="233">
        <v>20.850999999999999</v>
      </c>
      <c r="I1252" s="234"/>
      <c r="J1252" s="230"/>
      <c r="K1252" s="230"/>
      <c r="L1252" s="235"/>
      <c r="M1252" s="236"/>
      <c r="N1252" s="237"/>
      <c r="O1252" s="237"/>
      <c r="P1252" s="237"/>
      <c r="Q1252" s="237"/>
      <c r="R1252" s="237"/>
      <c r="S1252" s="237"/>
      <c r="T1252" s="238"/>
      <c r="AT1252" s="239" t="s">
        <v>222</v>
      </c>
      <c r="AU1252" s="239" t="s">
        <v>87</v>
      </c>
      <c r="AV1252" s="16" t="s">
        <v>233</v>
      </c>
      <c r="AW1252" s="16" t="s">
        <v>36</v>
      </c>
      <c r="AX1252" s="16" t="s">
        <v>77</v>
      </c>
      <c r="AY1252" s="239" t="s">
        <v>211</v>
      </c>
    </row>
    <row r="1253" spans="1:65" s="13" customFormat="1">
      <c r="B1253" s="196"/>
      <c r="C1253" s="197"/>
      <c r="D1253" s="198" t="s">
        <v>222</v>
      </c>
      <c r="E1253" s="199" t="s">
        <v>19</v>
      </c>
      <c r="F1253" s="200" t="s">
        <v>1000</v>
      </c>
      <c r="G1253" s="197"/>
      <c r="H1253" s="199" t="s">
        <v>19</v>
      </c>
      <c r="I1253" s="201"/>
      <c r="J1253" s="197"/>
      <c r="K1253" s="197"/>
      <c r="L1253" s="202"/>
      <c r="M1253" s="203"/>
      <c r="N1253" s="204"/>
      <c r="O1253" s="204"/>
      <c r="P1253" s="204"/>
      <c r="Q1253" s="204"/>
      <c r="R1253" s="204"/>
      <c r="S1253" s="204"/>
      <c r="T1253" s="205"/>
      <c r="AT1253" s="206" t="s">
        <v>222</v>
      </c>
      <c r="AU1253" s="206" t="s">
        <v>87</v>
      </c>
      <c r="AV1253" s="13" t="s">
        <v>85</v>
      </c>
      <c r="AW1253" s="13" t="s">
        <v>36</v>
      </c>
      <c r="AX1253" s="13" t="s">
        <v>77</v>
      </c>
      <c r="AY1253" s="206" t="s">
        <v>211</v>
      </c>
    </row>
    <row r="1254" spans="1:65" s="14" customFormat="1">
      <c r="B1254" s="207"/>
      <c r="C1254" s="208"/>
      <c r="D1254" s="198" t="s">
        <v>222</v>
      </c>
      <c r="E1254" s="209" t="s">
        <v>19</v>
      </c>
      <c r="F1254" s="210" t="s">
        <v>253</v>
      </c>
      <c r="G1254" s="208"/>
      <c r="H1254" s="211">
        <v>3.6579999999999999</v>
      </c>
      <c r="I1254" s="212"/>
      <c r="J1254" s="208"/>
      <c r="K1254" s="208"/>
      <c r="L1254" s="213"/>
      <c r="M1254" s="214"/>
      <c r="N1254" s="215"/>
      <c r="O1254" s="215"/>
      <c r="P1254" s="215"/>
      <c r="Q1254" s="215"/>
      <c r="R1254" s="215"/>
      <c r="S1254" s="215"/>
      <c r="T1254" s="216"/>
      <c r="AT1254" s="217" t="s">
        <v>222</v>
      </c>
      <c r="AU1254" s="217" t="s">
        <v>87</v>
      </c>
      <c r="AV1254" s="14" t="s">
        <v>87</v>
      </c>
      <c r="AW1254" s="14" t="s">
        <v>36</v>
      </c>
      <c r="AX1254" s="14" t="s">
        <v>77</v>
      </c>
      <c r="AY1254" s="217" t="s">
        <v>211</v>
      </c>
    </row>
    <row r="1255" spans="1:65" s="14" customFormat="1">
      <c r="B1255" s="207"/>
      <c r="C1255" s="208"/>
      <c r="D1255" s="198" t="s">
        <v>222</v>
      </c>
      <c r="E1255" s="209" t="s">
        <v>19</v>
      </c>
      <c r="F1255" s="210" t="s">
        <v>254</v>
      </c>
      <c r="G1255" s="208"/>
      <c r="H1255" s="211">
        <v>10.622999999999999</v>
      </c>
      <c r="I1255" s="212"/>
      <c r="J1255" s="208"/>
      <c r="K1255" s="208"/>
      <c r="L1255" s="213"/>
      <c r="M1255" s="214"/>
      <c r="N1255" s="215"/>
      <c r="O1255" s="215"/>
      <c r="P1255" s="215"/>
      <c r="Q1255" s="215"/>
      <c r="R1255" s="215"/>
      <c r="S1255" s="215"/>
      <c r="T1255" s="216"/>
      <c r="AT1255" s="217" t="s">
        <v>222</v>
      </c>
      <c r="AU1255" s="217" t="s">
        <v>87</v>
      </c>
      <c r="AV1255" s="14" t="s">
        <v>87</v>
      </c>
      <c r="AW1255" s="14" t="s">
        <v>36</v>
      </c>
      <c r="AX1255" s="14" t="s">
        <v>77</v>
      </c>
      <c r="AY1255" s="217" t="s">
        <v>211</v>
      </c>
    </row>
    <row r="1256" spans="1:65" s="16" customFormat="1">
      <c r="B1256" s="229"/>
      <c r="C1256" s="230"/>
      <c r="D1256" s="198" t="s">
        <v>222</v>
      </c>
      <c r="E1256" s="231" t="s">
        <v>19</v>
      </c>
      <c r="F1256" s="232" t="s">
        <v>333</v>
      </c>
      <c r="G1256" s="230"/>
      <c r="H1256" s="233">
        <v>14.281000000000001</v>
      </c>
      <c r="I1256" s="234"/>
      <c r="J1256" s="230"/>
      <c r="K1256" s="230"/>
      <c r="L1256" s="235"/>
      <c r="M1256" s="236"/>
      <c r="N1256" s="237"/>
      <c r="O1256" s="237"/>
      <c r="P1256" s="237"/>
      <c r="Q1256" s="237"/>
      <c r="R1256" s="237"/>
      <c r="S1256" s="237"/>
      <c r="T1256" s="238"/>
      <c r="AT1256" s="239" t="s">
        <v>222</v>
      </c>
      <c r="AU1256" s="239" t="s">
        <v>87</v>
      </c>
      <c r="AV1256" s="16" t="s">
        <v>233</v>
      </c>
      <c r="AW1256" s="16" t="s">
        <v>36</v>
      </c>
      <c r="AX1256" s="16" t="s">
        <v>77</v>
      </c>
      <c r="AY1256" s="239" t="s">
        <v>211</v>
      </c>
    </row>
    <row r="1257" spans="1:65" s="15" customFormat="1">
      <c r="B1257" s="218"/>
      <c r="C1257" s="219"/>
      <c r="D1257" s="198" t="s">
        <v>222</v>
      </c>
      <c r="E1257" s="220" t="s">
        <v>19</v>
      </c>
      <c r="F1257" s="221" t="s">
        <v>227</v>
      </c>
      <c r="G1257" s="219"/>
      <c r="H1257" s="222">
        <v>35.131999999999998</v>
      </c>
      <c r="I1257" s="223"/>
      <c r="J1257" s="219"/>
      <c r="K1257" s="219"/>
      <c r="L1257" s="224"/>
      <c r="M1257" s="225"/>
      <c r="N1257" s="226"/>
      <c r="O1257" s="226"/>
      <c r="P1257" s="226"/>
      <c r="Q1257" s="226"/>
      <c r="R1257" s="226"/>
      <c r="S1257" s="226"/>
      <c r="T1257" s="227"/>
      <c r="AT1257" s="228" t="s">
        <v>222</v>
      </c>
      <c r="AU1257" s="228" t="s">
        <v>87</v>
      </c>
      <c r="AV1257" s="15" t="s">
        <v>218</v>
      </c>
      <c r="AW1257" s="15" t="s">
        <v>36</v>
      </c>
      <c r="AX1257" s="15" t="s">
        <v>85</v>
      </c>
      <c r="AY1257" s="228" t="s">
        <v>211</v>
      </c>
    </row>
    <row r="1258" spans="1:65" s="2" customFormat="1" ht="44.25" customHeight="1">
      <c r="A1258" s="38"/>
      <c r="B1258" s="39"/>
      <c r="C1258" s="178" t="s">
        <v>1001</v>
      </c>
      <c r="D1258" s="178" t="s">
        <v>214</v>
      </c>
      <c r="E1258" s="179" t="s">
        <v>1002</v>
      </c>
      <c r="F1258" s="180" t="s">
        <v>1003</v>
      </c>
      <c r="G1258" s="181" t="s">
        <v>96</v>
      </c>
      <c r="H1258" s="182">
        <v>48.5</v>
      </c>
      <c r="I1258" s="183"/>
      <c r="J1258" s="184">
        <f>ROUND(I1258*H1258,2)</f>
        <v>0</v>
      </c>
      <c r="K1258" s="180" t="s">
        <v>217</v>
      </c>
      <c r="L1258" s="43"/>
      <c r="M1258" s="185" t="s">
        <v>19</v>
      </c>
      <c r="N1258" s="186" t="s">
        <v>48</v>
      </c>
      <c r="O1258" s="68"/>
      <c r="P1258" s="187">
        <f>O1258*H1258</f>
        <v>0</v>
      </c>
      <c r="Q1258" s="187">
        <v>0</v>
      </c>
      <c r="R1258" s="187">
        <f>Q1258*H1258</f>
        <v>0</v>
      </c>
      <c r="S1258" s="187">
        <v>5.8999999999999997E-2</v>
      </c>
      <c r="T1258" s="188">
        <f>S1258*H1258</f>
        <v>2.8614999999999999</v>
      </c>
      <c r="U1258" s="38"/>
      <c r="V1258" s="38"/>
      <c r="W1258" s="38"/>
      <c r="X1258" s="38"/>
      <c r="Y1258" s="38"/>
      <c r="Z1258" s="38"/>
      <c r="AA1258" s="38"/>
      <c r="AB1258" s="38"/>
      <c r="AC1258" s="38"/>
      <c r="AD1258" s="38"/>
      <c r="AE1258" s="38"/>
      <c r="AR1258" s="189" t="s">
        <v>218</v>
      </c>
      <c r="AT1258" s="189" t="s">
        <v>214</v>
      </c>
      <c r="AU1258" s="189" t="s">
        <v>87</v>
      </c>
      <c r="AY1258" s="21" t="s">
        <v>211</v>
      </c>
      <c r="BE1258" s="190">
        <f>IF(N1258="základní",J1258,0)</f>
        <v>0</v>
      </c>
      <c r="BF1258" s="190">
        <f>IF(N1258="snížená",J1258,0)</f>
        <v>0</v>
      </c>
      <c r="BG1258" s="190">
        <f>IF(N1258="zákl. přenesená",J1258,0)</f>
        <v>0</v>
      </c>
      <c r="BH1258" s="190">
        <f>IF(N1258="sníž. přenesená",J1258,0)</f>
        <v>0</v>
      </c>
      <c r="BI1258" s="190">
        <f>IF(N1258="nulová",J1258,0)</f>
        <v>0</v>
      </c>
      <c r="BJ1258" s="21" t="s">
        <v>85</v>
      </c>
      <c r="BK1258" s="190">
        <f>ROUND(I1258*H1258,2)</f>
        <v>0</v>
      </c>
      <c r="BL1258" s="21" t="s">
        <v>218</v>
      </c>
      <c r="BM1258" s="189" t="s">
        <v>1004</v>
      </c>
    </row>
    <row r="1259" spans="1:65" s="2" customFormat="1">
      <c r="A1259" s="38"/>
      <c r="B1259" s="39"/>
      <c r="C1259" s="40"/>
      <c r="D1259" s="191" t="s">
        <v>220</v>
      </c>
      <c r="E1259" s="40"/>
      <c r="F1259" s="192" t="s">
        <v>1005</v>
      </c>
      <c r="G1259" s="40"/>
      <c r="H1259" s="40"/>
      <c r="I1259" s="193"/>
      <c r="J1259" s="40"/>
      <c r="K1259" s="40"/>
      <c r="L1259" s="43"/>
      <c r="M1259" s="194"/>
      <c r="N1259" s="195"/>
      <c r="O1259" s="68"/>
      <c r="P1259" s="68"/>
      <c r="Q1259" s="68"/>
      <c r="R1259" s="68"/>
      <c r="S1259" s="68"/>
      <c r="T1259" s="69"/>
      <c r="U1259" s="38"/>
      <c r="V1259" s="38"/>
      <c r="W1259" s="38"/>
      <c r="X1259" s="38"/>
      <c r="Y1259" s="38"/>
      <c r="Z1259" s="38"/>
      <c r="AA1259" s="38"/>
      <c r="AB1259" s="38"/>
      <c r="AC1259" s="38"/>
      <c r="AD1259" s="38"/>
      <c r="AE1259" s="38"/>
      <c r="AT1259" s="21" t="s">
        <v>220</v>
      </c>
      <c r="AU1259" s="21" t="s">
        <v>87</v>
      </c>
    </row>
    <row r="1260" spans="1:65" s="13" customFormat="1">
      <c r="B1260" s="196"/>
      <c r="C1260" s="197"/>
      <c r="D1260" s="198" t="s">
        <v>222</v>
      </c>
      <c r="E1260" s="199" t="s">
        <v>19</v>
      </c>
      <c r="F1260" s="200" t="s">
        <v>223</v>
      </c>
      <c r="G1260" s="197"/>
      <c r="H1260" s="199" t="s">
        <v>19</v>
      </c>
      <c r="I1260" s="201"/>
      <c r="J1260" s="197"/>
      <c r="K1260" s="197"/>
      <c r="L1260" s="202"/>
      <c r="M1260" s="203"/>
      <c r="N1260" s="204"/>
      <c r="O1260" s="204"/>
      <c r="P1260" s="204"/>
      <c r="Q1260" s="204"/>
      <c r="R1260" s="204"/>
      <c r="S1260" s="204"/>
      <c r="T1260" s="205"/>
      <c r="AT1260" s="206" t="s">
        <v>222</v>
      </c>
      <c r="AU1260" s="206" t="s">
        <v>87</v>
      </c>
      <c r="AV1260" s="13" t="s">
        <v>85</v>
      </c>
      <c r="AW1260" s="13" t="s">
        <v>36</v>
      </c>
      <c r="AX1260" s="13" t="s">
        <v>77</v>
      </c>
      <c r="AY1260" s="206" t="s">
        <v>211</v>
      </c>
    </row>
    <row r="1261" spans="1:65" s="13" customFormat="1">
      <c r="B1261" s="196"/>
      <c r="C1261" s="197"/>
      <c r="D1261" s="198" t="s">
        <v>222</v>
      </c>
      <c r="E1261" s="199" t="s">
        <v>19</v>
      </c>
      <c r="F1261" s="200" t="s">
        <v>341</v>
      </c>
      <c r="G1261" s="197"/>
      <c r="H1261" s="199" t="s">
        <v>19</v>
      </c>
      <c r="I1261" s="201"/>
      <c r="J1261" s="197"/>
      <c r="K1261" s="197"/>
      <c r="L1261" s="202"/>
      <c r="M1261" s="203"/>
      <c r="N1261" s="204"/>
      <c r="O1261" s="204"/>
      <c r="P1261" s="204"/>
      <c r="Q1261" s="204"/>
      <c r="R1261" s="204"/>
      <c r="S1261" s="204"/>
      <c r="T1261" s="205"/>
      <c r="AT1261" s="206" t="s">
        <v>222</v>
      </c>
      <c r="AU1261" s="206" t="s">
        <v>87</v>
      </c>
      <c r="AV1261" s="13" t="s">
        <v>85</v>
      </c>
      <c r="AW1261" s="13" t="s">
        <v>36</v>
      </c>
      <c r="AX1261" s="13" t="s">
        <v>77</v>
      </c>
      <c r="AY1261" s="206" t="s">
        <v>211</v>
      </c>
    </row>
    <row r="1262" spans="1:65" s="13" customFormat="1">
      <c r="B1262" s="196"/>
      <c r="C1262" s="197"/>
      <c r="D1262" s="198" t="s">
        <v>222</v>
      </c>
      <c r="E1262" s="199" t="s">
        <v>19</v>
      </c>
      <c r="F1262" s="200" t="s">
        <v>342</v>
      </c>
      <c r="G1262" s="197"/>
      <c r="H1262" s="199" t="s">
        <v>19</v>
      </c>
      <c r="I1262" s="201"/>
      <c r="J1262" s="197"/>
      <c r="K1262" s="197"/>
      <c r="L1262" s="202"/>
      <c r="M1262" s="203"/>
      <c r="N1262" s="204"/>
      <c r="O1262" s="204"/>
      <c r="P1262" s="204"/>
      <c r="Q1262" s="204"/>
      <c r="R1262" s="204"/>
      <c r="S1262" s="204"/>
      <c r="T1262" s="205"/>
      <c r="AT1262" s="206" t="s">
        <v>222</v>
      </c>
      <c r="AU1262" s="206" t="s">
        <v>87</v>
      </c>
      <c r="AV1262" s="13" t="s">
        <v>85</v>
      </c>
      <c r="AW1262" s="13" t="s">
        <v>36</v>
      </c>
      <c r="AX1262" s="13" t="s">
        <v>77</v>
      </c>
      <c r="AY1262" s="206" t="s">
        <v>211</v>
      </c>
    </row>
    <row r="1263" spans="1:65" s="13" customFormat="1">
      <c r="B1263" s="196"/>
      <c r="C1263" s="197"/>
      <c r="D1263" s="198" t="s">
        <v>222</v>
      </c>
      <c r="E1263" s="199" t="s">
        <v>19</v>
      </c>
      <c r="F1263" s="200" t="s">
        <v>311</v>
      </c>
      <c r="G1263" s="197"/>
      <c r="H1263" s="199" t="s">
        <v>19</v>
      </c>
      <c r="I1263" s="201"/>
      <c r="J1263" s="197"/>
      <c r="K1263" s="197"/>
      <c r="L1263" s="202"/>
      <c r="M1263" s="203"/>
      <c r="N1263" s="204"/>
      <c r="O1263" s="204"/>
      <c r="P1263" s="204"/>
      <c r="Q1263" s="204"/>
      <c r="R1263" s="204"/>
      <c r="S1263" s="204"/>
      <c r="T1263" s="205"/>
      <c r="AT1263" s="206" t="s">
        <v>222</v>
      </c>
      <c r="AU1263" s="206" t="s">
        <v>87</v>
      </c>
      <c r="AV1263" s="13" t="s">
        <v>85</v>
      </c>
      <c r="AW1263" s="13" t="s">
        <v>36</v>
      </c>
      <c r="AX1263" s="13" t="s">
        <v>77</v>
      </c>
      <c r="AY1263" s="206" t="s">
        <v>211</v>
      </c>
    </row>
    <row r="1264" spans="1:65" s="13" customFormat="1">
      <c r="B1264" s="196"/>
      <c r="C1264" s="197"/>
      <c r="D1264" s="198" t="s">
        <v>222</v>
      </c>
      <c r="E1264" s="199" t="s">
        <v>19</v>
      </c>
      <c r="F1264" s="200" t="s">
        <v>343</v>
      </c>
      <c r="G1264" s="197"/>
      <c r="H1264" s="199" t="s">
        <v>19</v>
      </c>
      <c r="I1264" s="201"/>
      <c r="J1264" s="197"/>
      <c r="K1264" s="197"/>
      <c r="L1264" s="202"/>
      <c r="M1264" s="203"/>
      <c r="N1264" s="204"/>
      <c r="O1264" s="204"/>
      <c r="P1264" s="204"/>
      <c r="Q1264" s="204"/>
      <c r="R1264" s="204"/>
      <c r="S1264" s="204"/>
      <c r="T1264" s="205"/>
      <c r="AT1264" s="206" t="s">
        <v>222</v>
      </c>
      <c r="AU1264" s="206" t="s">
        <v>87</v>
      </c>
      <c r="AV1264" s="13" t="s">
        <v>85</v>
      </c>
      <c r="AW1264" s="13" t="s">
        <v>36</v>
      </c>
      <c r="AX1264" s="13" t="s">
        <v>77</v>
      </c>
      <c r="AY1264" s="206" t="s">
        <v>211</v>
      </c>
    </row>
    <row r="1265" spans="1:65" s="14" customFormat="1">
      <c r="B1265" s="207"/>
      <c r="C1265" s="208"/>
      <c r="D1265" s="198" t="s">
        <v>222</v>
      </c>
      <c r="E1265" s="209" t="s">
        <v>19</v>
      </c>
      <c r="F1265" s="210" t="s">
        <v>1006</v>
      </c>
      <c r="G1265" s="208"/>
      <c r="H1265" s="211">
        <v>35</v>
      </c>
      <c r="I1265" s="212"/>
      <c r="J1265" s="208"/>
      <c r="K1265" s="208"/>
      <c r="L1265" s="213"/>
      <c r="M1265" s="214"/>
      <c r="N1265" s="215"/>
      <c r="O1265" s="215"/>
      <c r="P1265" s="215"/>
      <c r="Q1265" s="215"/>
      <c r="R1265" s="215"/>
      <c r="S1265" s="215"/>
      <c r="T1265" s="216"/>
      <c r="AT1265" s="217" t="s">
        <v>222</v>
      </c>
      <c r="AU1265" s="217" t="s">
        <v>87</v>
      </c>
      <c r="AV1265" s="14" t="s">
        <v>87</v>
      </c>
      <c r="AW1265" s="14" t="s">
        <v>36</v>
      </c>
      <c r="AX1265" s="14" t="s">
        <v>77</v>
      </c>
      <c r="AY1265" s="217" t="s">
        <v>211</v>
      </c>
    </row>
    <row r="1266" spans="1:65" s="14" customFormat="1">
      <c r="B1266" s="207"/>
      <c r="C1266" s="208"/>
      <c r="D1266" s="198" t="s">
        <v>222</v>
      </c>
      <c r="E1266" s="209" t="s">
        <v>19</v>
      </c>
      <c r="F1266" s="210" t="s">
        <v>1007</v>
      </c>
      <c r="G1266" s="208"/>
      <c r="H1266" s="211">
        <v>13.5</v>
      </c>
      <c r="I1266" s="212"/>
      <c r="J1266" s="208"/>
      <c r="K1266" s="208"/>
      <c r="L1266" s="213"/>
      <c r="M1266" s="214"/>
      <c r="N1266" s="215"/>
      <c r="O1266" s="215"/>
      <c r="P1266" s="215"/>
      <c r="Q1266" s="215"/>
      <c r="R1266" s="215"/>
      <c r="S1266" s="215"/>
      <c r="T1266" s="216"/>
      <c r="AT1266" s="217" t="s">
        <v>222</v>
      </c>
      <c r="AU1266" s="217" t="s">
        <v>87</v>
      </c>
      <c r="AV1266" s="14" t="s">
        <v>87</v>
      </c>
      <c r="AW1266" s="14" t="s">
        <v>36</v>
      </c>
      <c r="AX1266" s="14" t="s">
        <v>77</v>
      </c>
      <c r="AY1266" s="217" t="s">
        <v>211</v>
      </c>
    </row>
    <row r="1267" spans="1:65" s="15" customFormat="1">
      <c r="B1267" s="218"/>
      <c r="C1267" s="219"/>
      <c r="D1267" s="198" t="s">
        <v>222</v>
      </c>
      <c r="E1267" s="220" t="s">
        <v>19</v>
      </c>
      <c r="F1267" s="221" t="s">
        <v>227</v>
      </c>
      <c r="G1267" s="219"/>
      <c r="H1267" s="222">
        <v>48.5</v>
      </c>
      <c r="I1267" s="223"/>
      <c r="J1267" s="219"/>
      <c r="K1267" s="219"/>
      <c r="L1267" s="224"/>
      <c r="M1267" s="225"/>
      <c r="N1267" s="226"/>
      <c r="O1267" s="226"/>
      <c r="P1267" s="226"/>
      <c r="Q1267" s="226"/>
      <c r="R1267" s="226"/>
      <c r="S1267" s="226"/>
      <c r="T1267" s="227"/>
      <c r="AT1267" s="228" t="s">
        <v>222</v>
      </c>
      <c r="AU1267" s="228" t="s">
        <v>87</v>
      </c>
      <c r="AV1267" s="15" t="s">
        <v>218</v>
      </c>
      <c r="AW1267" s="15" t="s">
        <v>36</v>
      </c>
      <c r="AX1267" s="15" t="s">
        <v>85</v>
      </c>
      <c r="AY1267" s="228" t="s">
        <v>211</v>
      </c>
    </row>
    <row r="1268" spans="1:65" s="2" customFormat="1" ht="49.15" customHeight="1">
      <c r="A1268" s="38"/>
      <c r="B1268" s="39"/>
      <c r="C1268" s="178" t="s">
        <v>1008</v>
      </c>
      <c r="D1268" s="178" t="s">
        <v>214</v>
      </c>
      <c r="E1268" s="179" t="s">
        <v>1009</v>
      </c>
      <c r="F1268" s="180" t="s">
        <v>1010</v>
      </c>
      <c r="G1268" s="181" t="s">
        <v>96</v>
      </c>
      <c r="H1268" s="182">
        <v>890.8</v>
      </c>
      <c r="I1268" s="183"/>
      <c r="J1268" s="184">
        <f>ROUND(I1268*H1268,2)</f>
        <v>0</v>
      </c>
      <c r="K1268" s="180" t="s">
        <v>19</v>
      </c>
      <c r="L1268" s="43"/>
      <c r="M1268" s="185" t="s">
        <v>19</v>
      </c>
      <c r="N1268" s="186" t="s">
        <v>48</v>
      </c>
      <c r="O1268" s="68"/>
      <c r="P1268" s="187">
        <f>O1268*H1268</f>
        <v>0</v>
      </c>
      <c r="Q1268" s="187">
        <v>0</v>
      </c>
      <c r="R1268" s="187">
        <f>Q1268*H1268</f>
        <v>0</v>
      </c>
      <c r="S1268" s="187">
        <v>0.1</v>
      </c>
      <c r="T1268" s="188">
        <f>S1268*H1268</f>
        <v>89.08</v>
      </c>
      <c r="U1268" s="38"/>
      <c r="V1268" s="38"/>
      <c r="W1268" s="38"/>
      <c r="X1268" s="38"/>
      <c r="Y1268" s="38"/>
      <c r="Z1268" s="38"/>
      <c r="AA1268" s="38"/>
      <c r="AB1268" s="38"/>
      <c r="AC1268" s="38"/>
      <c r="AD1268" s="38"/>
      <c r="AE1268" s="38"/>
      <c r="AR1268" s="189" t="s">
        <v>218</v>
      </c>
      <c r="AT1268" s="189" t="s">
        <v>214</v>
      </c>
      <c r="AU1268" s="189" t="s">
        <v>87</v>
      </c>
      <c r="AY1268" s="21" t="s">
        <v>211</v>
      </c>
      <c r="BE1268" s="190">
        <f>IF(N1268="základní",J1268,0)</f>
        <v>0</v>
      </c>
      <c r="BF1268" s="190">
        <f>IF(N1268="snížená",J1268,0)</f>
        <v>0</v>
      </c>
      <c r="BG1268" s="190">
        <f>IF(N1268="zákl. přenesená",J1268,0)</f>
        <v>0</v>
      </c>
      <c r="BH1268" s="190">
        <f>IF(N1268="sníž. přenesená",J1268,0)</f>
        <v>0</v>
      </c>
      <c r="BI1268" s="190">
        <f>IF(N1268="nulová",J1268,0)</f>
        <v>0</v>
      </c>
      <c r="BJ1268" s="21" t="s">
        <v>85</v>
      </c>
      <c r="BK1268" s="190">
        <f>ROUND(I1268*H1268,2)</f>
        <v>0</v>
      </c>
      <c r="BL1268" s="21" t="s">
        <v>218</v>
      </c>
      <c r="BM1268" s="189" t="s">
        <v>1011</v>
      </c>
    </row>
    <row r="1269" spans="1:65" s="13" customFormat="1">
      <c r="B1269" s="196"/>
      <c r="C1269" s="197"/>
      <c r="D1269" s="198" t="s">
        <v>222</v>
      </c>
      <c r="E1269" s="199" t="s">
        <v>19</v>
      </c>
      <c r="F1269" s="200" t="s">
        <v>223</v>
      </c>
      <c r="G1269" s="197"/>
      <c r="H1269" s="199" t="s">
        <v>19</v>
      </c>
      <c r="I1269" s="201"/>
      <c r="J1269" s="197"/>
      <c r="K1269" s="197"/>
      <c r="L1269" s="202"/>
      <c r="M1269" s="203"/>
      <c r="N1269" s="204"/>
      <c r="O1269" s="204"/>
      <c r="P1269" s="204"/>
      <c r="Q1269" s="204"/>
      <c r="R1269" s="204"/>
      <c r="S1269" s="204"/>
      <c r="T1269" s="205"/>
      <c r="AT1269" s="206" t="s">
        <v>222</v>
      </c>
      <c r="AU1269" s="206" t="s">
        <v>87</v>
      </c>
      <c r="AV1269" s="13" t="s">
        <v>85</v>
      </c>
      <c r="AW1269" s="13" t="s">
        <v>36</v>
      </c>
      <c r="AX1269" s="13" t="s">
        <v>77</v>
      </c>
      <c r="AY1269" s="206" t="s">
        <v>211</v>
      </c>
    </row>
    <row r="1270" spans="1:65" s="13" customFormat="1">
      <c r="B1270" s="196"/>
      <c r="C1270" s="197"/>
      <c r="D1270" s="198" t="s">
        <v>222</v>
      </c>
      <c r="E1270" s="199" t="s">
        <v>19</v>
      </c>
      <c r="F1270" s="200" t="s">
        <v>341</v>
      </c>
      <c r="G1270" s="197"/>
      <c r="H1270" s="199" t="s">
        <v>19</v>
      </c>
      <c r="I1270" s="201"/>
      <c r="J1270" s="197"/>
      <c r="K1270" s="197"/>
      <c r="L1270" s="202"/>
      <c r="M1270" s="203"/>
      <c r="N1270" s="204"/>
      <c r="O1270" s="204"/>
      <c r="P1270" s="204"/>
      <c r="Q1270" s="204"/>
      <c r="R1270" s="204"/>
      <c r="S1270" s="204"/>
      <c r="T1270" s="205"/>
      <c r="AT1270" s="206" t="s">
        <v>222</v>
      </c>
      <c r="AU1270" s="206" t="s">
        <v>87</v>
      </c>
      <c r="AV1270" s="13" t="s">
        <v>85</v>
      </c>
      <c r="AW1270" s="13" t="s">
        <v>36</v>
      </c>
      <c r="AX1270" s="13" t="s">
        <v>77</v>
      </c>
      <c r="AY1270" s="206" t="s">
        <v>211</v>
      </c>
    </row>
    <row r="1271" spans="1:65" s="13" customFormat="1">
      <c r="B1271" s="196"/>
      <c r="C1271" s="197"/>
      <c r="D1271" s="198" t="s">
        <v>222</v>
      </c>
      <c r="E1271" s="199" t="s">
        <v>19</v>
      </c>
      <c r="F1271" s="200" t="s">
        <v>307</v>
      </c>
      <c r="G1271" s="197"/>
      <c r="H1271" s="199" t="s">
        <v>19</v>
      </c>
      <c r="I1271" s="201"/>
      <c r="J1271" s="197"/>
      <c r="K1271" s="197"/>
      <c r="L1271" s="202"/>
      <c r="M1271" s="203"/>
      <c r="N1271" s="204"/>
      <c r="O1271" s="204"/>
      <c r="P1271" s="204"/>
      <c r="Q1271" s="204"/>
      <c r="R1271" s="204"/>
      <c r="S1271" s="204"/>
      <c r="T1271" s="205"/>
      <c r="AT1271" s="206" t="s">
        <v>222</v>
      </c>
      <c r="AU1271" s="206" t="s">
        <v>87</v>
      </c>
      <c r="AV1271" s="13" t="s">
        <v>85</v>
      </c>
      <c r="AW1271" s="13" t="s">
        <v>36</v>
      </c>
      <c r="AX1271" s="13" t="s">
        <v>77</v>
      </c>
      <c r="AY1271" s="206" t="s">
        <v>211</v>
      </c>
    </row>
    <row r="1272" spans="1:65" s="13" customFormat="1">
      <c r="B1272" s="196"/>
      <c r="C1272" s="197"/>
      <c r="D1272" s="198" t="s">
        <v>222</v>
      </c>
      <c r="E1272" s="199" t="s">
        <v>19</v>
      </c>
      <c r="F1272" s="200" t="s">
        <v>309</v>
      </c>
      <c r="G1272" s="197"/>
      <c r="H1272" s="199" t="s">
        <v>19</v>
      </c>
      <c r="I1272" s="201"/>
      <c r="J1272" s="197"/>
      <c r="K1272" s="197"/>
      <c r="L1272" s="202"/>
      <c r="M1272" s="203"/>
      <c r="N1272" s="204"/>
      <c r="O1272" s="204"/>
      <c r="P1272" s="204"/>
      <c r="Q1272" s="204"/>
      <c r="R1272" s="204"/>
      <c r="S1272" s="204"/>
      <c r="T1272" s="205"/>
      <c r="AT1272" s="206" t="s">
        <v>222</v>
      </c>
      <c r="AU1272" s="206" t="s">
        <v>87</v>
      </c>
      <c r="AV1272" s="13" t="s">
        <v>85</v>
      </c>
      <c r="AW1272" s="13" t="s">
        <v>36</v>
      </c>
      <c r="AX1272" s="13" t="s">
        <v>77</v>
      </c>
      <c r="AY1272" s="206" t="s">
        <v>211</v>
      </c>
    </row>
    <row r="1273" spans="1:65" s="13" customFormat="1">
      <c r="B1273" s="196"/>
      <c r="C1273" s="197"/>
      <c r="D1273" s="198" t="s">
        <v>222</v>
      </c>
      <c r="E1273" s="199" t="s">
        <v>19</v>
      </c>
      <c r="F1273" s="200" t="s">
        <v>311</v>
      </c>
      <c r="G1273" s="197"/>
      <c r="H1273" s="199" t="s">
        <v>19</v>
      </c>
      <c r="I1273" s="201"/>
      <c r="J1273" s="197"/>
      <c r="K1273" s="197"/>
      <c r="L1273" s="202"/>
      <c r="M1273" s="203"/>
      <c r="N1273" s="204"/>
      <c r="O1273" s="204"/>
      <c r="P1273" s="204"/>
      <c r="Q1273" s="204"/>
      <c r="R1273" s="204"/>
      <c r="S1273" s="204"/>
      <c r="T1273" s="205"/>
      <c r="AT1273" s="206" t="s">
        <v>222</v>
      </c>
      <c r="AU1273" s="206" t="s">
        <v>87</v>
      </c>
      <c r="AV1273" s="13" t="s">
        <v>85</v>
      </c>
      <c r="AW1273" s="13" t="s">
        <v>36</v>
      </c>
      <c r="AX1273" s="13" t="s">
        <v>77</v>
      </c>
      <c r="AY1273" s="206" t="s">
        <v>211</v>
      </c>
    </row>
    <row r="1274" spans="1:65" s="13" customFormat="1">
      <c r="B1274" s="196"/>
      <c r="C1274" s="197"/>
      <c r="D1274" s="198" t="s">
        <v>222</v>
      </c>
      <c r="E1274" s="199" t="s">
        <v>19</v>
      </c>
      <c r="F1274" s="200" t="s">
        <v>1012</v>
      </c>
      <c r="G1274" s="197"/>
      <c r="H1274" s="199" t="s">
        <v>19</v>
      </c>
      <c r="I1274" s="201"/>
      <c r="J1274" s="197"/>
      <c r="K1274" s="197"/>
      <c r="L1274" s="202"/>
      <c r="M1274" s="203"/>
      <c r="N1274" s="204"/>
      <c r="O1274" s="204"/>
      <c r="P1274" s="204"/>
      <c r="Q1274" s="204"/>
      <c r="R1274" s="204"/>
      <c r="S1274" s="204"/>
      <c r="T1274" s="205"/>
      <c r="AT1274" s="206" t="s">
        <v>222</v>
      </c>
      <c r="AU1274" s="206" t="s">
        <v>87</v>
      </c>
      <c r="AV1274" s="13" t="s">
        <v>85</v>
      </c>
      <c r="AW1274" s="13" t="s">
        <v>36</v>
      </c>
      <c r="AX1274" s="13" t="s">
        <v>77</v>
      </c>
      <c r="AY1274" s="206" t="s">
        <v>211</v>
      </c>
    </row>
    <row r="1275" spans="1:65" s="13" customFormat="1">
      <c r="B1275" s="196"/>
      <c r="C1275" s="197"/>
      <c r="D1275" s="198" t="s">
        <v>222</v>
      </c>
      <c r="E1275" s="199" t="s">
        <v>19</v>
      </c>
      <c r="F1275" s="200" t="s">
        <v>1013</v>
      </c>
      <c r="G1275" s="197"/>
      <c r="H1275" s="199" t="s">
        <v>19</v>
      </c>
      <c r="I1275" s="201"/>
      <c r="J1275" s="197"/>
      <c r="K1275" s="197"/>
      <c r="L1275" s="202"/>
      <c r="M1275" s="203"/>
      <c r="N1275" s="204"/>
      <c r="O1275" s="204"/>
      <c r="P1275" s="204"/>
      <c r="Q1275" s="204"/>
      <c r="R1275" s="204"/>
      <c r="S1275" s="204"/>
      <c r="T1275" s="205"/>
      <c r="AT1275" s="206" t="s">
        <v>222</v>
      </c>
      <c r="AU1275" s="206" t="s">
        <v>87</v>
      </c>
      <c r="AV1275" s="13" t="s">
        <v>85</v>
      </c>
      <c r="AW1275" s="13" t="s">
        <v>36</v>
      </c>
      <c r="AX1275" s="13" t="s">
        <v>77</v>
      </c>
      <c r="AY1275" s="206" t="s">
        <v>211</v>
      </c>
    </row>
    <row r="1276" spans="1:65" s="13" customFormat="1">
      <c r="B1276" s="196"/>
      <c r="C1276" s="197"/>
      <c r="D1276" s="198" t="s">
        <v>222</v>
      </c>
      <c r="E1276" s="199" t="s">
        <v>19</v>
      </c>
      <c r="F1276" s="200" t="s">
        <v>1014</v>
      </c>
      <c r="G1276" s="197"/>
      <c r="H1276" s="199" t="s">
        <v>19</v>
      </c>
      <c r="I1276" s="201"/>
      <c r="J1276" s="197"/>
      <c r="K1276" s="197"/>
      <c r="L1276" s="202"/>
      <c r="M1276" s="203"/>
      <c r="N1276" s="204"/>
      <c r="O1276" s="204"/>
      <c r="P1276" s="204"/>
      <c r="Q1276" s="204"/>
      <c r="R1276" s="204"/>
      <c r="S1276" s="204"/>
      <c r="T1276" s="205"/>
      <c r="AT1276" s="206" t="s">
        <v>222</v>
      </c>
      <c r="AU1276" s="206" t="s">
        <v>87</v>
      </c>
      <c r="AV1276" s="13" t="s">
        <v>85</v>
      </c>
      <c r="AW1276" s="13" t="s">
        <v>36</v>
      </c>
      <c r="AX1276" s="13" t="s">
        <v>77</v>
      </c>
      <c r="AY1276" s="206" t="s">
        <v>211</v>
      </c>
    </row>
    <row r="1277" spans="1:65" s="14" customFormat="1">
      <c r="B1277" s="207"/>
      <c r="C1277" s="208"/>
      <c r="D1277" s="198" t="s">
        <v>222</v>
      </c>
      <c r="E1277" s="209" t="s">
        <v>19</v>
      </c>
      <c r="F1277" s="210" t="s">
        <v>1015</v>
      </c>
      <c r="G1277" s="208"/>
      <c r="H1277" s="211">
        <v>158.69999999999999</v>
      </c>
      <c r="I1277" s="212"/>
      <c r="J1277" s="208"/>
      <c r="K1277" s="208"/>
      <c r="L1277" s="213"/>
      <c r="M1277" s="214"/>
      <c r="N1277" s="215"/>
      <c r="O1277" s="215"/>
      <c r="P1277" s="215"/>
      <c r="Q1277" s="215"/>
      <c r="R1277" s="215"/>
      <c r="S1277" s="215"/>
      <c r="T1277" s="216"/>
      <c r="AT1277" s="217" t="s">
        <v>222</v>
      </c>
      <c r="AU1277" s="217" t="s">
        <v>87</v>
      </c>
      <c r="AV1277" s="14" t="s">
        <v>87</v>
      </c>
      <c r="AW1277" s="14" t="s">
        <v>36</v>
      </c>
      <c r="AX1277" s="14" t="s">
        <v>77</v>
      </c>
      <c r="AY1277" s="217" t="s">
        <v>211</v>
      </c>
    </row>
    <row r="1278" spans="1:65" s="14" customFormat="1">
      <c r="B1278" s="207"/>
      <c r="C1278" s="208"/>
      <c r="D1278" s="198" t="s">
        <v>222</v>
      </c>
      <c r="E1278" s="209" t="s">
        <v>19</v>
      </c>
      <c r="F1278" s="210" t="s">
        <v>1016</v>
      </c>
      <c r="G1278" s="208"/>
      <c r="H1278" s="211">
        <v>36.6</v>
      </c>
      <c r="I1278" s="212"/>
      <c r="J1278" s="208"/>
      <c r="K1278" s="208"/>
      <c r="L1278" s="213"/>
      <c r="M1278" s="214"/>
      <c r="N1278" s="215"/>
      <c r="O1278" s="215"/>
      <c r="P1278" s="215"/>
      <c r="Q1278" s="215"/>
      <c r="R1278" s="215"/>
      <c r="S1278" s="215"/>
      <c r="T1278" s="216"/>
      <c r="AT1278" s="217" t="s">
        <v>222</v>
      </c>
      <c r="AU1278" s="217" t="s">
        <v>87</v>
      </c>
      <c r="AV1278" s="14" t="s">
        <v>87</v>
      </c>
      <c r="AW1278" s="14" t="s">
        <v>36</v>
      </c>
      <c r="AX1278" s="14" t="s">
        <v>77</v>
      </c>
      <c r="AY1278" s="217" t="s">
        <v>211</v>
      </c>
    </row>
    <row r="1279" spans="1:65" s="14" customFormat="1">
      <c r="B1279" s="207"/>
      <c r="C1279" s="208"/>
      <c r="D1279" s="198" t="s">
        <v>222</v>
      </c>
      <c r="E1279" s="209" t="s">
        <v>19</v>
      </c>
      <c r="F1279" s="210" t="s">
        <v>1017</v>
      </c>
      <c r="G1279" s="208"/>
      <c r="H1279" s="211">
        <v>146.65</v>
      </c>
      <c r="I1279" s="212"/>
      <c r="J1279" s="208"/>
      <c r="K1279" s="208"/>
      <c r="L1279" s="213"/>
      <c r="M1279" s="214"/>
      <c r="N1279" s="215"/>
      <c r="O1279" s="215"/>
      <c r="P1279" s="215"/>
      <c r="Q1279" s="215"/>
      <c r="R1279" s="215"/>
      <c r="S1279" s="215"/>
      <c r="T1279" s="216"/>
      <c r="AT1279" s="217" t="s">
        <v>222</v>
      </c>
      <c r="AU1279" s="217" t="s">
        <v>87</v>
      </c>
      <c r="AV1279" s="14" t="s">
        <v>87</v>
      </c>
      <c r="AW1279" s="14" t="s">
        <v>36</v>
      </c>
      <c r="AX1279" s="14" t="s">
        <v>77</v>
      </c>
      <c r="AY1279" s="217" t="s">
        <v>211</v>
      </c>
    </row>
    <row r="1280" spans="1:65" s="14" customFormat="1">
      <c r="B1280" s="207"/>
      <c r="C1280" s="208"/>
      <c r="D1280" s="198" t="s">
        <v>222</v>
      </c>
      <c r="E1280" s="209" t="s">
        <v>19</v>
      </c>
      <c r="F1280" s="210" t="s">
        <v>1018</v>
      </c>
      <c r="G1280" s="208"/>
      <c r="H1280" s="211">
        <v>29.2</v>
      </c>
      <c r="I1280" s="212"/>
      <c r="J1280" s="208"/>
      <c r="K1280" s="208"/>
      <c r="L1280" s="213"/>
      <c r="M1280" s="214"/>
      <c r="N1280" s="215"/>
      <c r="O1280" s="215"/>
      <c r="P1280" s="215"/>
      <c r="Q1280" s="215"/>
      <c r="R1280" s="215"/>
      <c r="S1280" s="215"/>
      <c r="T1280" s="216"/>
      <c r="AT1280" s="217" t="s">
        <v>222</v>
      </c>
      <c r="AU1280" s="217" t="s">
        <v>87</v>
      </c>
      <c r="AV1280" s="14" t="s">
        <v>87</v>
      </c>
      <c r="AW1280" s="14" t="s">
        <v>36</v>
      </c>
      <c r="AX1280" s="14" t="s">
        <v>77</v>
      </c>
      <c r="AY1280" s="217" t="s">
        <v>211</v>
      </c>
    </row>
    <row r="1281" spans="2:51" s="14" customFormat="1">
      <c r="B1281" s="207"/>
      <c r="C1281" s="208"/>
      <c r="D1281" s="198" t="s">
        <v>222</v>
      </c>
      <c r="E1281" s="209" t="s">
        <v>19</v>
      </c>
      <c r="F1281" s="210" t="s">
        <v>1019</v>
      </c>
      <c r="G1281" s="208"/>
      <c r="H1281" s="211">
        <v>156.69999999999999</v>
      </c>
      <c r="I1281" s="212"/>
      <c r="J1281" s="208"/>
      <c r="K1281" s="208"/>
      <c r="L1281" s="213"/>
      <c r="M1281" s="214"/>
      <c r="N1281" s="215"/>
      <c r="O1281" s="215"/>
      <c r="P1281" s="215"/>
      <c r="Q1281" s="215"/>
      <c r="R1281" s="215"/>
      <c r="S1281" s="215"/>
      <c r="T1281" s="216"/>
      <c r="AT1281" s="217" t="s">
        <v>222</v>
      </c>
      <c r="AU1281" s="217" t="s">
        <v>87</v>
      </c>
      <c r="AV1281" s="14" t="s">
        <v>87</v>
      </c>
      <c r="AW1281" s="14" t="s">
        <v>36</v>
      </c>
      <c r="AX1281" s="14" t="s">
        <v>77</v>
      </c>
      <c r="AY1281" s="217" t="s">
        <v>211</v>
      </c>
    </row>
    <row r="1282" spans="2:51" s="14" customFormat="1">
      <c r="B1282" s="207"/>
      <c r="C1282" s="208"/>
      <c r="D1282" s="198" t="s">
        <v>222</v>
      </c>
      <c r="E1282" s="209" t="s">
        <v>19</v>
      </c>
      <c r="F1282" s="210" t="s">
        <v>1020</v>
      </c>
      <c r="G1282" s="208"/>
      <c r="H1282" s="211">
        <v>42.5</v>
      </c>
      <c r="I1282" s="212"/>
      <c r="J1282" s="208"/>
      <c r="K1282" s="208"/>
      <c r="L1282" s="213"/>
      <c r="M1282" s="214"/>
      <c r="N1282" s="215"/>
      <c r="O1282" s="215"/>
      <c r="P1282" s="215"/>
      <c r="Q1282" s="215"/>
      <c r="R1282" s="215"/>
      <c r="S1282" s="215"/>
      <c r="T1282" s="216"/>
      <c r="AT1282" s="217" t="s">
        <v>222</v>
      </c>
      <c r="AU1282" s="217" t="s">
        <v>87</v>
      </c>
      <c r="AV1282" s="14" t="s">
        <v>87</v>
      </c>
      <c r="AW1282" s="14" t="s">
        <v>36</v>
      </c>
      <c r="AX1282" s="14" t="s">
        <v>77</v>
      </c>
      <c r="AY1282" s="217" t="s">
        <v>211</v>
      </c>
    </row>
    <row r="1283" spans="2:51" s="16" customFormat="1">
      <c r="B1283" s="229"/>
      <c r="C1283" s="230"/>
      <c r="D1283" s="198" t="s">
        <v>222</v>
      </c>
      <c r="E1283" s="231" t="s">
        <v>135</v>
      </c>
      <c r="F1283" s="232" t="s">
        <v>333</v>
      </c>
      <c r="G1283" s="230"/>
      <c r="H1283" s="233">
        <v>570.35</v>
      </c>
      <c r="I1283" s="234"/>
      <c r="J1283" s="230"/>
      <c r="K1283" s="230"/>
      <c r="L1283" s="235"/>
      <c r="M1283" s="236"/>
      <c r="N1283" s="237"/>
      <c r="O1283" s="237"/>
      <c r="P1283" s="237"/>
      <c r="Q1283" s="237"/>
      <c r="R1283" s="237"/>
      <c r="S1283" s="237"/>
      <c r="T1283" s="238"/>
      <c r="AT1283" s="239" t="s">
        <v>222</v>
      </c>
      <c r="AU1283" s="239" t="s">
        <v>87</v>
      </c>
      <c r="AV1283" s="16" t="s">
        <v>233</v>
      </c>
      <c r="AW1283" s="16" t="s">
        <v>36</v>
      </c>
      <c r="AX1283" s="16" t="s">
        <v>77</v>
      </c>
      <c r="AY1283" s="239" t="s">
        <v>211</v>
      </c>
    </row>
    <row r="1284" spans="2:51" s="13" customFormat="1" ht="22.5">
      <c r="B1284" s="196"/>
      <c r="C1284" s="197"/>
      <c r="D1284" s="198" t="s">
        <v>222</v>
      </c>
      <c r="E1284" s="199" t="s">
        <v>19</v>
      </c>
      <c r="F1284" s="200" t="s">
        <v>1021</v>
      </c>
      <c r="G1284" s="197"/>
      <c r="H1284" s="199" t="s">
        <v>19</v>
      </c>
      <c r="I1284" s="201"/>
      <c r="J1284" s="197"/>
      <c r="K1284" s="197"/>
      <c r="L1284" s="202"/>
      <c r="M1284" s="203"/>
      <c r="N1284" s="204"/>
      <c r="O1284" s="204"/>
      <c r="P1284" s="204"/>
      <c r="Q1284" s="204"/>
      <c r="R1284" s="204"/>
      <c r="S1284" s="204"/>
      <c r="T1284" s="205"/>
      <c r="AT1284" s="206" t="s">
        <v>222</v>
      </c>
      <c r="AU1284" s="206" t="s">
        <v>87</v>
      </c>
      <c r="AV1284" s="13" t="s">
        <v>85</v>
      </c>
      <c r="AW1284" s="13" t="s">
        <v>36</v>
      </c>
      <c r="AX1284" s="13" t="s">
        <v>77</v>
      </c>
      <c r="AY1284" s="206" t="s">
        <v>211</v>
      </c>
    </row>
    <row r="1285" spans="2:51" s="14" customFormat="1">
      <c r="B1285" s="207"/>
      <c r="C1285" s="208"/>
      <c r="D1285" s="198" t="s">
        <v>222</v>
      </c>
      <c r="E1285" s="209" t="s">
        <v>19</v>
      </c>
      <c r="F1285" s="210" t="s">
        <v>1022</v>
      </c>
      <c r="G1285" s="208"/>
      <c r="H1285" s="211">
        <v>44.3</v>
      </c>
      <c r="I1285" s="212"/>
      <c r="J1285" s="208"/>
      <c r="K1285" s="208"/>
      <c r="L1285" s="213"/>
      <c r="M1285" s="214"/>
      <c r="N1285" s="215"/>
      <c r="O1285" s="215"/>
      <c r="P1285" s="215"/>
      <c r="Q1285" s="215"/>
      <c r="R1285" s="215"/>
      <c r="S1285" s="215"/>
      <c r="T1285" s="216"/>
      <c r="AT1285" s="217" t="s">
        <v>222</v>
      </c>
      <c r="AU1285" s="217" t="s">
        <v>87</v>
      </c>
      <c r="AV1285" s="14" t="s">
        <v>87</v>
      </c>
      <c r="AW1285" s="14" t="s">
        <v>36</v>
      </c>
      <c r="AX1285" s="14" t="s">
        <v>77</v>
      </c>
      <c r="AY1285" s="217" t="s">
        <v>211</v>
      </c>
    </row>
    <row r="1286" spans="2:51" s="14" customFormat="1">
      <c r="B1286" s="207"/>
      <c r="C1286" s="208"/>
      <c r="D1286" s="198" t="s">
        <v>222</v>
      </c>
      <c r="E1286" s="209" t="s">
        <v>19</v>
      </c>
      <c r="F1286" s="210" t="s">
        <v>1023</v>
      </c>
      <c r="G1286" s="208"/>
      <c r="H1286" s="211">
        <v>15</v>
      </c>
      <c r="I1286" s="212"/>
      <c r="J1286" s="208"/>
      <c r="K1286" s="208"/>
      <c r="L1286" s="213"/>
      <c r="M1286" s="214"/>
      <c r="N1286" s="215"/>
      <c r="O1286" s="215"/>
      <c r="P1286" s="215"/>
      <c r="Q1286" s="215"/>
      <c r="R1286" s="215"/>
      <c r="S1286" s="215"/>
      <c r="T1286" s="216"/>
      <c r="AT1286" s="217" t="s">
        <v>222</v>
      </c>
      <c r="AU1286" s="217" t="s">
        <v>87</v>
      </c>
      <c r="AV1286" s="14" t="s">
        <v>87</v>
      </c>
      <c r="AW1286" s="14" t="s">
        <v>36</v>
      </c>
      <c r="AX1286" s="14" t="s">
        <v>77</v>
      </c>
      <c r="AY1286" s="217" t="s">
        <v>211</v>
      </c>
    </row>
    <row r="1287" spans="2:51" s="14" customFormat="1">
      <c r="B1287" s="207"/>
      <c r="C1287" s="208"/>
      <c r="D1287" s="198" t="s">
        <v>222</v>
      </c>
      <c r="E1287" s="209" t="s">
        <v>19</v>
      </c>
      <c r="F1287" s="210" t="s">
        <v>1024</v>
      </c>
      <c r="G1287" s="208"/>
      <c r="H1287" s="211">
        <v>52.95</v>
      </c>
      <c r="I1287" s="212"/>
      <c r="J1287" s="208"/>
      <c r="K1287" s="208"/>
      <c r="L1287" s="213"/>
      <c r="M1287" s="214"/>
      <c r="N1287" s="215"/>
      <c r="O1287" s="215"/>
      <c r="P1287" s="215"/>
      <c r="Q1287" s="215"/>
      <c r="R1287" s="215"/>
      <c r="S1287" s="215"/>
      <c r="T1287" s="216"/>
      <c r="AT1287" s="217" t="s">
        <v>222</v>
      </c>
      <c r="AU1287" s="217" t="s">
        <v>87</v>
      </c>
      <c r="AV1287" s="14" t="s">
        <v>87</v>
      </c>
      <c r="AW1287" s="14" t="s">
        <v>36</v>
      </c>
      <c r="AX1287" s="14" t="s">
        <v>77</v>
      </c>
      <c r="AY1287" s="217" t="s">
        <v>211</v>
      </c>
    </row>
    <row r="1288" spans="2:51" s="14" customFormat="1">
      <c r="B1288" s="207"/>
      <c r="C1288" s="208"/>
      <c r="D1288" s="198" t="s">
        <v>222</v>
      </c>
      <c r="E1288" s="209" t="s">
        <v>19</v>
      </c>
      <c r="F1288" s="210" t="s">
        <v>1025</v>
      </c>
      <c r="G1288" s="208"/>
      <c r="H1288" s="211">
        <v>13</v>
      </c>
      <c r="I1288" s="212"/>
      <c r="J1288" s="208"/>
      <c r="K1288" s="208"/>
      <c r="L1288" s="213"/>
      <c r="M1288" s="214"/>
      <c r="N1288" s="215"/>
      <c r="O1288" s="215"/>
      <c r="P1288" s="215"/>
      <c r="Q1288" s="215"/>
      <c r="R1288" s="215"/>
      <c r="S1288" s="215"/>
      <c r="T1288" s="216"/>
      <c r="AT1288" s="217" t="s">
        <v>222</v>
      </c>
      <c r="AU1288" s="217" t="s">
        <v>87</v>
      </c>
      <c r="AV1288" s="14" t="s">
        <v>87</v>
      </c>
      <c r="AW1288" s="14" t="s">
        <v>36</v>
      </c>
      <c r="AX1288" s="14" t="s">
        <v>77</v>
      </c>
      <c r="AY1288" s="217" t="s">
        <v>211</v>
      </c>
    </row>
    <row r="1289" spans="2:51" s="14" customFormat="1">
      <c r="B1289" s="207"/>
      <c r="C1289" s="208"/>
      <c r="D1289" s="198" t="s">
        <v>222</v>
      </c>
      <c r="E1289" s="209" t="s">
        <v>19</v>
      </c>
      <c r="F1289" s="210" t="s">
        <v>1026</v>
      </c>
      <c r="G1289" s="208"/>
      <c r="H1289" s="211">
        <v>36.299999999999997</v>
      </c>
      <c r="I1289" s="212"/>
      <c r="J1289" s="208"/>
      <c r="K1289" s="208"/>
      <c r="L1289" s="213"/>
      <c r="M1289" s="214"/>
      <c r="N1289" s="215"/>
      <c r="O1289" s="215"/>
      <c r="P1289" s="215"/>
      <c r="Q1289" s="215"/>
      <c r="R1289" s="215"/>
      <c r="S1289" s="215"/>
      <c r="T1289" s="216"/>
      <c r="AT1289" s="217" t="s">
        <v>222</v>
      </c>
      <c r="AU1289" s="217" t="s">
        <v>87</v>
      </c>
      <c r="AV1289" s="14" t="s">
        <v>87</v>
      </c>
      <c r="AW1289" s="14" t="s">
        <v>36</v>
      </c>
      <c r="AX1289" s="14" t="s">
        <v>77</v>
      </c>
      <c r="AY1289" s="217" t="s">
        <v>211</v>
      </c>
    </row>
    <row r="1290" spans="2:51" s="16" customFormat="1">
      <c r="B1290" s="229"/>
      <c r="C1290" s="230"/>
      <c r="D1290" s="198" t="s">
        <v>222</v>
      </c>
      <c r="E1290" s="231" t="s">
        <v>138</v>
      </c>
      <c r="F1290" s="232" t="s">
        <v>333</v>
      </c>
      <c r="G1290" s="230"/>
      <c r="H1290" s="233">
        <v>161.55000000000001</v>
      </c>
      <c r="I1290" s="234"/>
      <c r="J1290" s="230"/>
      <c r="K1290" s="230"/>
      <c r="L1290" s="235"/>
      <c r="M1290" s="236"/>
      <c r="N1290" s="237"/>
      <c r="O1290" s="237"/>
      <c r="P1290" s="237"/>
      <c r="Q1290" s="237"/>
      <c r="R1290" s="237"/>
      <c r="S1290" s="237"/>
      <c r="T1290" s="238"/>
      <c r="AT1290" s="239" t="s">
        <v>222</v>
      </c>
      <c r="AU1290" s="239" t="s">
        <v>87</v>
      </c>
      <c r="AV1290" s="16" t="s">
        <v>233</v>
      </c>
      <c r="AW1290" s="16" t="s">
        <v>36</v>
      </c>
      <c r="AX1290" s="16" t="s">
        <v>77</v>
      </c>
      <c r="AY1290" s="239" t="s">
        <v>211</v>
      </c>
    </row>
    <row r="1291" spans="2:51" s="13" customFormat="1" ht="22.5">
      <c r="B1291" s="196"/>
      <c r="C1291" s="197"/>
      <c r="D1291" s="198" t="s">
        <v>222</v>
      </c>
      <c r="E1291" s="199" t="s">
        <v>19</v>
      </c>
      <c r="F1291" s="200" t="s">
        <v>1027</v>
      </c>
      <c r="G1291" s="197"/>
      <c r="H1291" s="199" t="s">
        <v>19</v>
      </c>
      <c r="I1291" s="201"/>
      <c r="J1291" s="197"/>
      <c r="K1291" s="197"/>
      <c r="L1291" s="202"/>
      <c r="M1291" s="203"/>
      <c r="N1291" s="204"/>
      <c r="O1291" s="204"/>
      <c r="P1291" s="204"/>
      <c r="Q1291" s="204"/>
      <c r="R1291" s="204"/>
      <c r="S1291" s="204"/>
      <c r="T1291" s="205"/>
      <c r="AT1291" s="206" t="s">
        <v>222</v>
      </c>
      <c r="AU1291" s="206" t="s">
        <v>87</v>
      </c>
      <c r="AV1291" s="13" t="s">
        <v>85</v>
      </c>
      <c r="AW1291" s="13" t="s">
        <v>36</v>
      </c>
      <c r="AX1291" s="13" t="s">
        <v>77</v>
      </c>
      <c r="AY1291" s="206" t="s">
        <v>211</v>
      </c>
    </row>
    <row r="1292" spans="2:51" s="14" customFormat="1">
      <c r="B1292" s="207"/>
      <c r="C1292" s="208"/>
      <c r="D1292" s="198" t="s">
        <v>222</v>
      </c>
      <c r="E1292" s="209" t="s">
        <v>19</v>
      </c>
      <c r="F1292" s="210" t="s">
        <v>1028</v>
      </c>
      <c r="G1292" s="208"/>
      <c r="H1292" s="211">
        <v>105.3</v>
      </c>
      <c r="I1292" s="212"/>
      <c r="J1292" s="208"/>
      <c r="K1292" s="208"/>
      <c r="L1292" s="213"/>
      <c r="M1292" s="214"/>
      <c r="N1292" s="215"/>
      <c r="O1292" s="215"/>
      <c r="P1292" s="215"/>
      <c r="Q1292" s="215"/>
      <c r="R1292" s="215"/>
      <c r="S1292" s="215"/>
      <c r="T1292" s="216"/>
      <c r="AT1292" s="217" t="s">
        <v>222</v>
      </c>
      <c r="AU1292" s="217" t="s">
        <v>87</v>
      </c>
      <c r="AV1292" s="14" t="s">
        <v>87</v>
      </c>
      <c r="AW1292" s="14" t="s">
        <v>36</v>
      </c>
      <c r="AX1292" s="14" t="s">
        <v>77</v>
      </c>
      <c r="AY1292" s="217" t="s">
        <v>211</v>
      </c>
    </row>
    <row r="1293" spans="2:51" s="14" customFormat="1">
      <c r="B1293" s="207"/>
      <c r="C1293" s="208"/>
      <c r="D1293" s="198" t="s">
        <v>222</v>
      </c>
      <c r="E1293" s="209" t="s">
        <v>19</v>
      </c>
      <c r="F1293" s="210" t="s">
        <v>1029</v>
      </c>
      <c r="G1293" s="208"/>
      <c r="H1293" s="211">
        <v>26.6</v>
      </c>
      <c r="I1293" s="212"/>
      <c r="J1293" s="208"/>
      <c r="K1293" s="208"/>
      <c r="L1293" s="213"/>
      <c r="M1293" s="214"/>
      <c r="N1293" s="215"/>
      <c r="O1293" s="215"/>
      <c r="P1293" s="215"/>
      <c r="Q1293" s="215"/>
      <c r="R1293" s="215"/>
      <c r="S1293" s="215"/>
      <c r="T1293" s="216"/>
      <c r="AT1293" s="217" t="s">
        <v>222</v>
      </c>
      <c r="AU1293" s="217" t="s">
        <v>87</v>
      </c>
      <c r="AV1293" s="14" t="s">
        <v>87</v>
      </c>
      <c r="AW1293" s="14" t="s">
        <v>36</v>
      </c>
      <c r="AX1293" s="14" t="s">
        <v>77</v>
      </c>
      <c r="AY1293" s="217" t="s">
        <v>211</v>
      </c>
    </row>
    <row r="1294" spans="2:51" s="14" customFormat="1">
      <c r="B1294" s="207"/>
      <c r="C1294" s="208"/>
      <c r="D1294" s="198" t="s">
        <v>222</v>
      </c>
      <c r="E1294" s="209" t="s">
        <v>19</v>
      </c>
      <c r="F1294" s="210" t="s">
        <v>1030</v>
      </c>
      <c r="G1294" s="208"/>
      <c r="H1294" s="211">
        <v>13.5</v>
      </c>
      <c r="I1294" s="212"/>
      <c r="J1294" s="208"/>
      <c r="K1294" s="208"/>
      <c r="L1294" s="213"/>
      <c r="M1294" s="214"/>
      <c r="N1294" s="215"/>
      <c r="O1294" s="215"/>
      <c r="P1294" s="215"/>
      <c r="Q1294" s="215"/>
      <c r="R1294" s="215"/>
      <c r="S1294" s="215"/>
      <c r="T1294" s="216"/>
      <c r="AT1294" s="217" t="s">
        <v>222</v>
      </c>
      <c r="AU1294" s="217" t="s">
        <v>87</v>
      </c>
      <c r="AV1294" s="14" t="s">
        <v>87</v>
      </c>
      <c r="AW1294" s="14" t="s">
        <v>36</v>
      </c>
      <c r="AX1294" s="14" t="s">
        <v>77</v>
      </c>
      <c r="AY1294" s="217" t="s">
        <v>211</v>
      </c>
    </row>
    <row r="1295" spans="2:51" s="14" customFormat="1">
      <c r="B1295" s="207"/>
      <c r="C1295" s="208"/>
      <c r="D1295" s="198" t="s">
        <v>222</v>
      </c>
      <c r="E1295" s="209" t="s">
        <v>19</v>
      </c>
      <c r="F1295" s="210" t="s">
        <v>1031</v>
      </c>
      <c r="G1295" s="208"/>
      <c r="H1295" s="211">
        <v>13.5</v>
      </c>
      <c r="I1295" s="212"/>
      <c r="J1295" s="208"/>
      <c r="K1295" s="208"/>
      <c r="L1295" s="213"/>
      <c r="M1295" s="214"/>
      <c r="N1295" s="215"/>
      <c r="O1295" s="215"/>
      <c r="P1295" s="215"/>
      <c r="Q1295" s="215"/>
      <c r="R1295" s="215"/>
      <c r="S1295" s="215"/>
      <c r="T1295" s="216"/>
      <c r="AT1295" s="217" t="s">
        <v>222</v>
      </c>
      <c r="AU1295" s="217" t="s">
        <v>87</v>
      </c>
      <c r="AV1295" s="14" t="s">
        <v>87</v>
      </c>
      <c r="AW1295" s="14" t="s">
        <v>36</v>
      </c>
      <c r="AX1295" s="14" t="s">
        <v>77</v>
      </c>
      <c r="AY1295" s="217" t="s">
        <v>211</v>
      </c>
    </row>
    <row r="1296" spans="2:51" s="16" customFormat="1">
      <c r="B1296" s="229"/>
      <c r="C1296" s="230"/>
      <c r="D1296" s="198" t="s">
        <v>222</v>
      </c>
      <c r="E1296" s="231" t="s">
        <v>141</v>
      </c>
      <c r="F1296" s="232" t="s">
        <v>333</v>
      </c>
      <c r="G1296" s="230"/>
      <c r="H1296" s="233">
        <v>158.9</v>
      </c>
      <c r="I1296" s="234"/>
      <c r="J1296" s="230"/>
      <c r="K1296" s="230"/>
      <c r="L1296" s="235"/>
      <c r="M1296" s="236"/>
      <c r="N1296" s="237"/>
      <c r="O1296" s="237"/>
      <c r="P1296" s="237"/>
      <c r="Q1296" s="237"/>
      <c r="R1296" s="237"/>
      <c r="S1296" s="237"/>
      <c r="T1296" s="238"/>
      <c r="AT1296" s="239" t="s">
        <v>222</v>
      </c>
      <c r="AU1296" s="239" t="s">
        <v>87</v>
      </c>
      <c r="AV1296" s="16" t="s">
        <v>233</v>
      </c>
      <c r="AW1296" s="16" t="s">
        <v>36</v>
      </c>
      <c r="AX1296" s="16" t="s">
        <v>77</v>
      </c>
      <c r="AY1296" s="239" t="s">
        <v>211</v>
      </c>
    </row>
    <row r="1297" spans="1:65" s="15" customFormat="1">
      <c r="B1297" s="218"/>
      <c r="C1297" s="219"/>
      <c r="D1297" s="198" t="s">
        <v>222</v>
      </c>
      <c r="E1297" s="220" t="s">
        <v>19</v>
      </c>
      <c r="F1297" s="221" t="s">
        <v>227</v>
      </c>
      <c r="G1297" s="219"/>
      <c r="H1297" s="222">
        <v>890.8</v>
      </c>
      <c r="I1297" s="223"/>
      <c r="J1297" s="219"/>
      <c r="K1297" s="219"/>
      <c r="L1297" s="224"/>
      <c r="M1297" s="225"/>
      <c r="N1297" s="226"/>
      <c r="O1297" s="226"/>
      <c r="P1297" s="226"/>
      <c r="Q1297" s="226"/>
      <c r="R1297" s="226"/>
      <c r="S1297" s="226"/>
      <c r="T1297" s="227"/>
      <c r="AT1297" s="228" t="s">
        <v>222</v>
      </c>
      <c r="AU1297" s="228" t="s">
        <v>87</v>
      </c>
      <c r="AV1297" s="15" t="s">
        <v>218</v>
      </c>
      <c r="AW1297" s="15" t="s">
        <v>36</v>
      </c>
      <c r="AX1297" s="15" t="s">
        <v>85</v>
      </c>
      <c r="AY1297" s="228" t="s">
        <v>211</v>
      </c>
    </row>
    <row r="1298" spans="1:65" s="2" customFormat="1" ht="24.2" customHeight="1">
      <c r="A1298" s="38"/>
      <c r="B1298" s="39"/>
      <c r="C1298" s="178" t="s">
        <v>1032</v>
      </c>
      <c r="D1298" s="178" t="s">
        <v>214</v>
      </c>
      <c r="E1298" s="179" t="s">
        <v>1033</v>
      </c>
      <c r="F1298" s="180" t="s">
        <v>1034</v>
      </c>
      <c r="G1298" s="181" t="s">
        <v>96</v>
      </c>
      <c r="H1298" s="182">
        <v>908.50599999999997</v>
      </c>
      <c r="I1298" s="183"/>
      <c r="J1298" s="184">
        <f>ROUND(I1298*H1298,2)</f>
        <v>0</v>
      </c>
      <c r="K1298" s="180" t="s">
        <v>217</v>
      </c>
      <c r="L1298" s="43"/>
      <c r="M1298" s="185" t="s">
        <v>19</v>
      </c>
      <c r="N1298" s="186" t="s">
        <v>48</v>
      </c>
      <c r="O1298" s="68"/>
      <c r="P1298" s="187">
        <f>O1298*H1298</f>
        <v>0</v>
      </c>
      <c r="Q1298" s="187">
        <v>0</v>
      </c>
      <c r="R1298" s="187">
        <f>Q1298*H1298</f>
        <v>0</v>
      </c>
      <c r="S1298" s="187">
        <v>0</v>
      </c>
      <c r="T1298" s="188">
        <f>S1298*H1298</f>
        <v>0</v>
      </c>
      <c r="U1298" s="38"/>
      <c r="V1298" s="38"/>
      <c r="W1298" s="38"/>
      <c r="X1298" s="38"/>
      <c r="Y1298" s="38"/>
      <c r="Z1298" s="38"/>
      <c r="AA1298" s="38"/>
      <c r="AB1298" s="38"/>
      <c r="AC1298" s="38"/>
      <c r="AD1298" s="38"/>
      <c r="AE1298" s="38"/>
      <c r="AR1298" s="189" t="s">
        <v>218</v>
      </c>
      <c r="AT1298" s="189" t="s">
        <v>214</v>
      </c>
      <c r="AU1298" s="189" t="s">
        <v>87</v>
      </c>
      <c r="AY1298" s="21" t="s">
        <v>211</v>
      </c>
      <c r="BE1298" s="190">
        <f>IF(N1298="základní",J1298,0)</f>
        <v>0</v>
      </c>
      <c r="BF1298" s="190">
        <f>IF(N1298="snížená",J1298,0)</f>
        <v>0</v>
      </c>
      <c r="BG1298" s="190">
        <f>IF(N1298="zákl. přenesená",J1298,0)</f>
        <v>0</v>
      </c>
      <c r="BH1298" s="190">
        <f>IF(N1298="sníž. přenesená",J1298,0)</f>
        <v>0</v>
      </c>
      <c r="BI1298" s="190">
        <f>IF(N1298="nulová",J1298,0)</f>
        <v>0</v>
      </c>
      <c r="BJ1298" s="21" t="s">
        <v>85</v>
      </c>
      <c r="BK1298" s="190">
        <f>ROUND(I1298*H1298,2)</f>
        <v>0</v>
      </c>
      <c r="BL1298" s="21" t="s">
        <v>218</v>
      </c>
      <c r="BM1298" s="189" t="s">
        <v>1035</v>
      </c>
    </row>
    <row r="1299" spans="1:65" s="2" customFormat="1">
      <c r="A1299" s="38"/>
      <c r="B1299" s="39"/>
      <c r="C1299" s="40"/>
      <c r="D1299" s="191" t="s">
        <v>220</v>
      </c>
      <c r="E1299" s="40"/>
      <c r="F1299" s="192" t="s">
        <v>1036</v>
      </c>
      <c r="G1299" s="40"/>
      <c r="H1299" s="40"/>
      <c r="I1299" s="193"/>
      <c r="J1299" s="40"/>
      <c r="K1299" s="40"/>
      <c r="L1299" s="43"/>
      <c r="M1299" s="194"/>
      <c r="N1299" s="195"/>
      <c r="O1299" s="68"/>
      <c r="P1299" s="68"/>
      <c r="Q1299" s="68"/>
      <c r="R1299" s="68"/>
      <c r="S1299" s="68"/>
      <c r="T1299" s="69"/>
      <c r="U1299" s="38"/>
      <c r="V1299" s="38"/>
      <c r="W1299" s="38"/>
      <c r="X1299" s="38"/>
      <c r="Y1299" s="38"/>
      <c r="Z1299" s="38"/>
      <c r="AA1299" s="38"/>
      <c r="AB1299" s="38"/>
      <c r="AC1299" s="38"/>
      <c r="AD1299" s="38"/>
      <c r="AE1299" s="38"/>
      <c r="AT1299" s="21" t="s">
        <v>220</v>
      </c>
      <c r="AU1299" s="21" t="s">
        <v>87</v>
      </c>
    </row>
    <row r="1300" spans="1:65" s="14" customFormat="1">
      <c r="B1300" s="207"/>
      <c r="C1300" s="208"/>
      <c r="D1300" s="198" t="s">
        <v>222</v>
      </c>
      <c r="E1300" s="209" t="s">
        <v>19</v>
      </c>
      <c r="F1300" s="210" t="s">
        <v>135</v>
      </c>
      <c r="G1300" s="208"/>
      <c r="H1300" s="211">
        <v>570.35</v>
      </c>
      <c r="I1300" s="212"/>
      <c r="J1300" s="208"/>
      <c r="K1300" s="208"/>
      <c r="L1300" s="213"/>
      <c r="M1300" s="214"/>
      <c r="N1300" s="215"/>
      <c r="O1300" s="215"/>
      <c r="P1300" s="215"/>
      <c r="Q1300" s="215"/>
      <c r="R1300" s="215"/>
      <c r="S1300" s="215"/>
      <c r="T1300" s="216"/>
      <c r="AT1300" s="217" t="s">
        <v>222</v>
      </c>
      <c r="AU1300" s="217" t="s">
        <v>87</v>
      </c>
      <c r="AV1300" s="14" t="s">
        <v>87</v>
      </c>
      <c r="AW1300" s="14" t="s">
        <v>36</v>
      </c>
      <c r="AX1300" s="14" t="s">
        <v>77</v>
      </c>
      <c r="AY1300" s="217" t="s">
        <v>211</v>
      </c>
    </row>
    <row r="1301" spans="1:65" s="14" customFormat="1">
      <c r="B1301" s="207"/>
      <c r="C1301" s="208"/>
      <c r="D1301" s="198" t="s">
        <v>222</v>
      </c>
      <c r="E1301" s="209" t="s">
        <v>19</v>
      </c>
      <c r="F1301" s="210" t="s">
        <v>138</v>
      </c>
      <c r="G1301" s="208"/>
      <c r="H1301" s="211">
        <v>161.55000000000001</v>
      </c>
      <c r="I1301" s="212"/>
      <c r="J1301" s="208"/>
      <c r="K1301" s="208"/>
      <c r="L1301" s="213"/>
      <c r="M1301" s="214"/>
      <c r="N1301" s="215"/>
      <c r="O1301" s="215"/>
      <c r="P1301" s="215"/>
      <c r="Q1301" s="215"/>
      <c r="R1301" s="215"/>
      <c r="S1301" s="215"/>
      <c r="T1301" s="216"/>
      <c r="AT1301" s="217" t="s">
        <v>222</v>
      </c>
      <c r="AU1301" s="217" t="s">
        <v>87</v>
      </c>
      <c r="AV1301" s="14" t="s">
        <v>87</v>
      </c>
      <c r="AW1301" s="14" t="s">
        <v>36</v>
      </c>
      <c r="AX1301" s="14" t="s">
        <v>77</v>
      </c>
      <c r="AY1301" s="217" t="s">
        <v>211</v>
      </c>
    </row>
    <row r="1302" spans="1:65" s="14" customFormat="1">
      <c r="B1302" s="207"/>
      <c r="C1302" s="208"/>
      <c r="D1302" s="198" t="s">
        <v>222</v>
      </c>
      <c r="E1302" s="209" t="s">
        <v>19</v>
      </c>
      <c r="F1302" s="210" t="s">
        <v>141</v>
      </c>
      <c r="G1302" s="208"/>
      <c r="H1302" s="211">
        <v>158.9</v>
      </c>
      <c r="I1302" s="212"/>
      <c r="J1302" s="208"/>
      <c r="K1302" s="208"/>
      <c r="L1302" s="213"/>
      <c r="M1302" s="214"/>
      <c r="N1302" s="215"/>
      <c r="O1302" s="215"/>
      <c r="P1302" s="215"/>
      <c r="Q1302" s="215"/>
      <c r="R1302" s="215"/>
      <c r="S1302" s="215"/>
      <c r="T1302" s="216"/>
      <c r="AT1302" s="217" t="s">
        <v>222</v>
      </c>
      <c r="AU1302" s="217" t="s">
        <v>87</v>
      </c>
      <c r="AV1302" s="14" t="s">
        <v>87</v>
      </c>
      <c r="AW1302" s="14" t="s">
        <v>36</v>
      </c>
      <c r="AX1302" s="14" t="s">
        <v>77</v>
      </c>
      <c r="AY1302" s="217" t="s">
        <v>211</v>
      </c>
    </row>
    <row r="1303" spans="1:65" s="14" customFormat="1">
      <c r="B1303" s="207"/>
      <c r="C1303" s="208"/>
      <c r="D1303" s="198" t="s">
        <v>222</v>
      </c>
      <c r="E1303" s="209" t="s">
        <v>19</v>
      </c>
      <c r="F1303" s="210" t="s">
        <v>1037</v>
      </c>
      <c r="G1303" s="208"/>
      <c r="H1303" s="211">
        <v>4.6859999999999999</v>
      </c>
      <c r="I1303" s="212"/>
      <c r="J1303" s="208"/>
      <c r="K1303" s="208"/>
      <c r="L1303" s="213"/>
      <c r="M1303" s="214"/>
      <c r="N1303" s="215"/>
      <c r="O1303" s="215"/>
      <c r="P1303" s="215"/>
      <c r="Q1303" s="215"/>
      <c r="R1303" s="215"/>
      <c r="S1303" s="215"/>
      <c r="T1303" s="216"/>
      <c r="AT1303" s="217" t="s">
        <v>222</v>
      </c>
      <c r="AU1303" s="217" t="s">
        <v>87</v>
      </c>
      <c r="AV1303" s="14" t="s">
        <v>87</v>
      </c>
      <c r="AW1303" s="14" t="s">
        <v>36</v>
      </c>
      <c r="AX1303" s="14" t="s">
        <v>77</v>
      </c>
      <c r="AY1303" s="217" t="s">
        <v>211</v>
      </c>
    </row>
    <row r="1304" spans="1:65" s="14" customFormat="1">
      <c r="B1304" s="207"/>
      <c r="C1304" s="208"/>
      <c r="D1304" s="198" t="s">
        <v>222</v>
      </c>
      <c r="E1304" s="209" t="s">
        <v>19</v>
      </c>
      <c r="F1304" s="210" t="s">
        <v>1038</v>
      </c>
      <c r="G1304" s="208"/>
      <c r="H1304" s="211">
        <v>2.38</v>
      </c>
      <c r="I1304" s="212"/>
      <c r="J1304" s="208"/>
      <c r="K1304" s="208"/>
      <c r="L1304" s="213"/>
      <c r="M1304" s="214"/>
      <c r="N1304" s="215"/>
      <c r="O1304" s="215"/>
      <c r="P1304" s="215"/>
      <c r="Q1304" s="215"/>
      <c r="R1304" s="215"/>
      <c r="S1304" s="215"/>
      <c r="T1304" s="216"/>
      <c r="AT1304" s="217" t="s">
        <v>222</v>
      </c>
      <c r="AU1304" s="217" t="s">
        <v>87</v>
      </c>
      <c r="AV1304" s="14" t="s">
        <v>87</v>
      </c>
      <c r="AW1304" s="14" t="s">
        <v>36</v>
      </c>
      <c r="AX1304" s="14" t="s">
        <v>77</v>
      </c>
      <c r="AY1304" s="217" t="s">
        <v>211</v>
      </c>
    </row>
    <row r="1305" spans="1:65" s="14" customFormat="1">
      <c r="B1305" s="207"/>
      <c r="C1305" s="208"/>
      <c r="D1305" s="198" t="s">
        <v>222</v>
      </c>
      <c r="E1305" s="209" t="s">
        <v>19</v>
      </c>
      <c r="F1305" s="210" t="s">
        <v>1039</v>
      </c>
      <c r="G1305" s="208"/>
      <c r="H1305" s="211">
        <v>10.64</v>
      </c>
      <c r="I1305" s="212"/>
      <c r="J1305" s="208"/>
      <c r="K1305" s="208"/>
      <c r="L1305" s="213"/>
      <c r="M1305" s="214"/>
      <c r="N1305" s="215"/>
      <c r="O1305" s="215"/>
      <c r="P1305" s="215"/>
      <c r="Q1305" s="215"/>
      <c r="R1305" s="215"/>
      <c r="S1305" s="215"/>
      <c r="T1305" s="216"/>
      <c r="AT1305" s="217" t="s">
        <v>222</v>
      </c>
      <c r="AU1305" s="217" t="s">
        <v>87</v>
      </c>
      <c r="AV1305" s="14" t="s">
        <v>87</v>
      </c>
      <c r="AW1305" s="14" t="s">
        <v>36</v>
      </c>
      <c r="AX1305" s="14" t="s">
        <v>77</v>
      </c>
      <c r="AY1305" s="217" t="s">
        <v>211</v>
      </c>
    </row>
    <row r="1306" spans="1:65" s="15" customFormat="1">
      <c r="B1306" s="218"/>
      <c r="C1306" s="219"/>
      <c r="D1306" s="198" t="s">
        <v>222</v>
      </c>
      <c r="E1306" s="220" t="s">
        <v>19</v>
      </c>
      <c r="F1306" s="221" t="s">
        <v>227</v>
      </c>
      <c r="G1306" s="219"/>
      <c r="H1306" s="222">
        <v>908.50599999999997</v>
      </c>
      <c r="I1306" s="223"/>
      <c r="J1306" s="219"/>
      <c r="K1306" s="219"/>
      <c r="L1306" s="224"/>
      <c r="M1306" s="225"/>
      <c r="N1306" s="226"/>
      <c r="O1306" s="226"/>
      <c r="P1306" s="226"/>
      <c r="Q1306" s="226"/>
      <c r="R1306" s="226"/>
      <c r="S1306" s="226"/>
      <c r="T1306" s="227"/>
      <c r="AT1306" s="228" t="s">
        <v>222</v>
      </c>
      <c r="AU1306" s="228" t="s">
        <v>87</v>
      </c>
      <c r="AV1306" s="15" t="s">
        <v>218</v>
      </c>
      <c r="AW1306" s="15" t="s">
        <v>36</v>
      </c>
      <c r="AX1306" s="15" t="s">
        <v>85</v>
      </c>
      <c r="AY1306" s="228" t="s">
        <v>211</v>
      </c>
    </row>
    <row r="1307" spans="1:65" s="12" customFormat="1" ht="22.9" customHeight="1">
      <c r="B1307" s="162"/>
      <c r="C1307" s="163"/>
      <c r="D1307" s="164" t="s">
        <v>76</v>
      </c>
      <c r="E1307" s="176" t="s">
        <v>1040</v>
      </c>
      <c r="F1307" s="176" t="s">
        <v>1041</v>
      </c>
      <c r="G1307" s="163"/>
      <c r="H1307" s="163"/>
      <c r="I1307" s="166"/>
      <c r="J1307" s="177">
        <f>BK1307</f>
        <v>0</v>
      </c>
      <c r="K1307" s="163"/>
      <c r="L1307" s="168"/>
      <c r="M1307" s="169"/>
      <c r="N1307" s="170"/>
      <c r="O1307" s="170"/>
      <c r="P1307" s="171">
        <f>SUM(P1308:P1320)</f>
        <v>0</v>
      </c>
      <c r="Q1307" s="170"/>
      <c r="R1307" s="171">
        <f>SUM(R1308:R1320)</f>
        <v>0</v>
      </c>
      <c r="S1307" s="170"/>
      <c r="T1307" s="172">
        <f>SUM(T1308:T1320)</f>
        <v>0</v>
      </c>
      <c r="AR1307" s="173" t="s">
        <v>85</v>
      </c>
      <c r="AT1307" s="174" t="s">
        <v>76</v>
      </c>
      <c r="AU1307" s="174" t="s">
        <v>85</v>
      </c>
      <c r="AY1307" s="173" t="s">
        <v>211</v>
      </c>
      <c r="BK1307" s="175">
        <f>SUM(BK1308:BK1320)</f>
        <v>0</v>
      </c>
    </row>
    <row r="1308" spans="1:65" s="2" customFormat="1" ht="44.25" customHeight="1">
      <c r="A1308" s="38"/>
      <c r="B1308" s="39"/>
      <c r="C1308" s="178" t="s">
        <v>1042</v>
      </c>
      <c r="D1308" s="178" t="s">
        <v>214</v>
      </c>
      <c r="E1308" s="179" t="s">
        <v>1043</v>
      </c>
      <c r="F1308" s="180" t="s">
        <v>1044</v>
      </c>
      <c r="G1308" s="181" t="s">
        <v>1045</v>
      </c>
      <c r="H1308" s="182">
        <v>115.96299999999999</v>
      </c>
      <c r="I1308" s="183"/>
      <c r="J1308" s="184">
        <f>ROUND(I1308*H1308,2)</f>
        <v>0</v>
      </c>
      <c r="K1308" s="180" t="s">
        <v>217</v>
      </c>
      <c r="L1308" s="43"/>
      <c r="M1308" s="185" t="s">
        <v>19</v>
      </c>
      <c r="N1308" s="186" t="s">
        <v>48</v>
      </c>
      <c r="O1308" s="68"/>
      <c r="P1308" s="187">
        <f>O1308*H1308</f>
        <v>0</v>
      </c>
      <c r="Q1308" s="187">
        <v>0</v>
      </c>
      <c r="R1308" s="187">
        <f>Q1308*H1308</f>
        <v>0</v>
      </c>
      <c r="S1308" s="187">
        <v>0</v>
      </c>
      <c r="T1308" s="188">
        <f>S1308*H1308</f>
        <v>0</v>
      </c>
      <c r="U1308" s="38"/>
      <c r="V1308" s="38"/>
      <c r="W1308" s="38"/>
      <c r="X1308" s="38"/>
      <c r="Y1308" s="38"/>
      <c r="Z1308" s="38"/>
      <c r="AA1308" s="38"/>
      <c r="AB1308" s="38"/>
      <c r="AC1308" s="38"/>
      <c r="AD1308" s="38"/>
      <c r="AE1308" s="38"/>
      <c r="AR1308" s="189" t="s">
        <v>218</v>
      </c>
      <c r="AT1308" s="189" t="s">
        <v>214</v>
      </c>
      <c r="AU1308" s="189" t="s">
        <v>87</v>
      </c>
      <c r="AY1308" s="21" t="s">
        <v>211</v>
      </c>
      <c r="BE1308" s="190">
        <f>IF(N1308="základní",J1308,0)</f>
        <v>0</v>
      </c>
      <c r="BF1308" s="190">
        <f>IF(N1308="snížená",J1308,0)</f>
        <v>0</v>
      </c>
      <c r="BG1308" s="190">
        <f>IF(N1308="zákl. přenesená",J1308,0)</f>
        <v>0</v>
      </c>
      <c r="BH1308" s="190">
        <f>IF(N1308="sníž. přenesená",J1308,0)</f>
        <v>0</v>
      </c>
      <c r="BI1308" s="190">
        <f>IF(N1308="nulová",J1308,0)</f>
        <v>0</v>
      </c>
      <c r="BJ1308" s="21" t="s">
        <v>85</v>
      </c>
      <c r="BK1308" s="190">
        <f>ROUND(I1308*H1308,2)</f>
        <v>0</v>
      </c>
      <c r="BL1308" s="21" t="s">
        <v>218</v>
      </c>
      <c r="BM1308" s="189" t="s">
        <v>1046</v>
      </c>
    </row>
    <row r="1309" spans="1:65" s="2" customFormat="1">
      <c r="A1309" s="38"/>
      <c r="B1309" s="39"/>
      <c r="C1309" s="40"/>
      <c r="D1309" s="191" t="s">
        <v>220</v>
      </c>
      <c r="E1309" s="40"/>
      <c r="F1309" s="192" t="s">
        <v>1047</v>
      </c>
      <c r="G1309" s="40"/>
      <c r="H1309" s="40"/>
      <c r="I1309" s="193"/>
      <c r="J1309" s="40"/>
      <c r="K1309" s="40"/>
      <c r="L1309" s="43"/>
      <c r="M1309" s="194"/>
      <c r="N1309" s="195"/>
      <c r="O1309" s="68"/>
      <c r="P1309" s="68"/>
      <c r="Q1309" s="68"/>
      <c r="R1309" s="68"/>
      <c r="S1309" s="68"/>
      <c r="T1309" s="69"/>
      <c r="U1309" s="38"/>
      <c r="V1309" s="38"/>
      <c r="W1309" s="38"/>
      <c r="X1309" s="38"/>
      <c r="Y1309" s="38"/>
      <c r="Z1309" s="38"/>
      <c r="AA1309" s="38"/>
      <c r="AB1309" s="38"/>
      <c r="AC1309" s="38"/>
      <c r="AD1309" s="38"/>
      <c r="AE1309" s="38"/>
      <c r="AT1309" s="21" t="s">
        <v>220</v>
      </c>
      <c r="AU1309" s="21" t="s">
        <v>87</v>
      </c>
    </row>
    <row r="1310" spans="1:65" s="2" customFormat="1" ht="24.2" customHeight="1">
      <c r="A1310" s="38"/>
      <c r="B1310" s="39"/>
      <c r="C1310" s="178" t="s">
        <v>1048</v>
      </c>
      <c r="D1310" s="178" t="s">
        <v>214</v>
      </c>
      <c r="E1310" s="179" t="s">
        <v>1049</v>
      </c>
      <c r="F1310" s="180" t="s">
        <v>1050</v>
      </c>
      <c r="G1310" s="181" t="s">
        <v>131</v>
      </c>
      <c r="H1310" s="182">
        <v>10</v>
      </c>
      <c r="I1310" s="183"/>
      <c r="J1310" s="184">
        <f>ROUND(I1310*H1310,2)</f>
        <v>0</v>
      </c>
      <c r="K1310" s="180" t="s">
        <v>217</v>
      </c>
      <c r="L1310" s="43"/>
      <c r="M1310" s="185" t="s">
        <v>19</v>
      </c>
      <c r="N1310" s="186" t="s">
        <v>48</v>
      </c>
      <c r="O1310" s="68"/>
      <c r="P1310" s="187">
        <f>O1310*H1310</f>
        <v>0</v>
      </c>
      <c r="Q1310" s="187">
        <v>0</v>
      </c>
      <c r="R1310" s="187">
        <f>Q1310*H1310</f>
        <v>0</v>
      </c>
      <c r="S1310" s="187">
        <v>0</v>
      </c>
      <c r="T1310" s="188">
        <f>S1310*H1310</f>
        <v>0</v>
      </c>
      <c r="U1310" s="38"/>
      <c r="V1310" s="38"/>
      <c r="W1310" s="38"/>
      <c r="X1310" s="38"/>
      <c r="Y1310" s="38"/>
      <c r="Z1310" s="38"/>
      <c r="AA1310" s="38"/>
      <c r="AB1310" s="38"/>
      <c r="AC1310" s="38"/>
      <c r="AD1310" s="38"/>
      <c r="AE1310" s="38"/>
      <c r="AR1310" s="189" t="s">
        <v>218</v>
      </c>
      <c r="AT1310" s="189" t="s">
        <v>214</v>
      </c>
      <c r="AU1310" s="189" t="s">
        <v>87</v>
      </c>
      <c r="AY1310" s="21" t="s">
        <v>211</v>
      </c>
      <c r="BE1310" s="190">
        <f>IF(N1310="základní",J1310,0)</f>
        <v>0</v>
      </c>
      <c r="BF1310" s="190">
        <f>IF(N1310="snížená",J1310,0)</f>
        <v>0</v>
      </c>
      <c r="BG1310" s="190">
        <f>IF(N1310="zákl. přenesená",J1310,0)</f>
        <v>0</v>
      </c>
      <c r="BH1310" s="190">
        <f>IF(N1310="sníž. přenesená",J1310,0)</f>
        <v>0</v>
      </c>
      <c r="BI1310" s="190">
        <f>IF(N1310="nulová",J1310,0)</f>
        <v>0</v>
      </c>
      <c r="BJ1310" s="21" t="s">
        <v>85</v>
      </c>
      <c r="BK1310" s="190">
        <f>ROUND(I1310*H1310,2)</f>
        <v>0</v>
      </c>
      <c r="BL1310" s="21" t="s">
        <v>218</v>
      </c>
      <c r="BM1310" s="189" t="s">
        <v>1051</v>
      </c>
    </row>
    <row r="1311" spans="1:65" s="2" customFormat="1">
      <c r="A1311" s="38"/>
      <c r="B1311" s="39"/>
      <c r="C1311" s="40"/>
      <c r="D1311" s="191" t="s">
        <v>220</v>
      </c>
      <c r="E1311" s="40"/>
      <c r="F1311" s="192" t="s">
        <v>1052</v>
      </c>
      <c r="G1311" s="40"/>
      <c r="H1311" s="40"/>
      <c r="I1311" s="193"/>
      <c r="J1311" s="40"/>
      <c r="K1311" s="40"/>
      <c r="L1311" s="43"/>
      <c r="M1311" s="194"/>
      <c r="N1311" s="195"/>
      <c r="O1311" s="68"/>
      <c r="P1311" s="68"/>
      <c r="Q1311" s="68"/>
      <c r="R1311" s="68"/>
      <c r="S1311" s="68"/>
      <c r="T1311" s="69"/>
      <c r="U1311" s="38"/>
      <c r="V1311" s="38"/>
      <c r="W1311" s="38"/>
      <c r="X1311" s="38"/>
      <c r="Y1311" s="38"/>
      <c r="Z1311" s="38"/>
      <c r="AA1311" s="38"/>
      <c r="AB1311" s="38"/>
      <c r="AC1311" s="38"/>
      <c r="AD1311" s="38"/>
      <c r="AE1311" s="38"/>
      <c r="AT1311" s="21" t="s">
        <v>220</v>
      </c>
      <c r="AU1311" s="21" t="s">
        <v>87</v>
      </c>
    </row>
    <row r="1312" spans="1:65" s="2" customFormat="1" ht="37.9" customHeight="1">
      <c r="A1312" s="38"/>
      <c r="B1312" s="39"/>
      <c r="C1312" s="178" t="s">
        <v>1053</v>
      </c>
      <c r="D1312" s="178" t="s">
        <v>214</v>
      </c>
      <c r="E1312" s="179" t="s">
        <v>1054</v>
      </c>
      <c r="F1312" s="180" t="s">
        <v>1055</v>
      </c>
      <c r="G1312" s="181" t="s">
        <v>131</v>
      </c>
      <c r="H1312" s="182">
        <v>900</v>
      </c>
      <c r="I1312" s="183"/>
      <c r="J1312" s="184">
        <f>ROUND(I1312*H1312,2)</f>
        <v>0</v>
      </c>
      <c r="K1312" s="180" t="s">
        <v>217</v>
      </c>
      <c r="L1312" s="43"/>
      <c r="M1312" s="185" t="s">
        <v>19</v>
      </c>
      <c r="N1312" s="186" t="s">
        <v>48</v>
      </c>
      <c r="O1312" s="68"/>
      <c r="P1312" s="187">
        <f>O1312*H1312</f>
        <v>0</v>
      </c>
      <c r="Q1312" s="187">
        <v>0</v>
      </c>
      <c r="R1312" s="187">
        <f>Q1312*H1312</f>
        <v>0</v>
      </c>
      <c r="S1312" s="187">
        <v>0</v>
      </c>
      <c r="T1312" s="188">
        <f>S1312*H1312</f>
        <v>0</v>
      </c>
      <c r="U1312" s="38"/>
      <c r="V1312" s="38"/>
      <c r="W1312" s="38"/>
      <c r="X1312" s="38"/>
      <c r="Y1312" s="38"/>
      <c r="Z1312" s="38"/>
      <c r="AA1312" s="38"/>
      <c r="AB1312" s="38"/>
      <c r="AC1312" s="38"/>
      <c r="AD1312" s="38"/>
      <c r="AE1312" s="38"/>
      <c r="AR1312" s="189" t="s">
        <v>218</v>
      </c>
      <c r="AT1312" s="189" t="s">
        <v>214</v>
      </c>
      <c r="AU1312" s="189" t="s">
        <v>87</v>
      </c>
      <c r="AY1312" s="21" t="s">
        <v>211</v>
      </c>
      <c r="BE1312" s="190">
        <f>IF(N1312="základní",J1312,0)</f>
        <v>0</v>
      </c>
      <c r="BF1312" s="190">
        <f>IF(N1312="snížená",J1312,0)</f>
        <v>0</v>
      </c>
      <c r="BG1312" s="190">
        <f>IF(N1312="zákl. přenesená",J1312,0)</f>
        <v>0</v>
      </c>
      <c r="BH1312" s="190">
        <f>IF(N1312="sníž. přenesená",J1312,0)</f>
        <v>0</v>
      </c>
      <c r="BI1312" s="190">
        <f>IF(N1312="nulová",J1312,0)</f>
        <v>0</v>
      </c>
      <c r="BJ1312" s="21" t="s">
        <v>85</v>
      </c>
      <c r="BK1312" s="190">
        <f>ROUND(I1312*H1312,2)</f>
        <v>0</v>
      </c>
      <c r="BL1312" s="21" t="s">
        <v>218</v>
      </c>
      <c r="BM1312" s="189" t="s">
        <v>1056</v>
      </c>
    </row>
    <row r="1313" spans="1:65" s="2" customFormat="1">
      <c r="A1313" s="38"/>
      <c r="B1313" s="39"/>
      <c r="C1313" s="40"/>
      <c r="D1313" s="191" t="s">
        <v>220</v>
      </c>
      <c r="E1313" s="40"/>
      <c r="F1313" s="192" t="s">
        <v>1057</v>
      </c>
      <c r="G1313" s="40"/>
      <c r="H1313" s="40"/>
      <c r="I1313" s="193"/>
      <c r="J1313" s="40"/>
      <c r="K1313" s="40"/>
      <c r="L1313" s="43"/>
      <c r="M1313" s="194"/>
      <c r="N1313" s="195"/>
      <c r="O1313" s="68"/>
      <c r="P1313" s="68"/>
      <c r="Q1313" s="68"/>
      <c r="R1313" s="68"/>
      <c r="S1313" s="68"/>
      <c r="T1313" s="69"/>
      <c r="U1313" s="38"/>
      <c r="V1313" s="38"/>
      <c r="W1313" s="38"/>
      <c r="X1313" s="38"/>
      <c r="Y1313" s="38"/>
      <c r="Z1313" s="38"/>
      <c r="AA1313" s="38"/>
      <c r="AB1313" s="38"/>
      <c r="AC1313" s="38"/>
      <c r="AD1313" s="38"/>
      <c r="AE1313" s="38"/>
      <c r="AT1313" s="21" t="s">
        <v>220</v>
      </c>
      <c r="AU1313" s="21" t="s">
        <v>87</v>
      </c>
    </row>
    <row r="1314" spans="1:65" s="2" customFormat="1" ht="44.25" customHeight="1">
      <c r="A1314" s="38"/>
      <c r="B1314" s="39"/>
      <c r="C1314" s="178" t="s">
        <v>1058</v>
      </c>
      <c r="D1314" s="178" t="s">
        <v>214</v>
      </c>
      <c r="E1314" s="179" t="s">
        <v>1059</v>
      </c>
      <c r="F1314" s="180" t="s">
        <v>1060</v>
      </c>
      <c r="G1314" s="181" t="s">
        <v>1045</v>
      </c>
      <c r="H1314" s="182">
        <v>1739.4449999999999</v>
      </c>
      <c r="I1314" s="183"/>
      <c r="J1314" s="184">
        <f>ROUND(I1314*H1314,2)</f>
        <v>0</v>
      </c>
      <c r="K1314" s="180" t="s">
        <v>217</v>
      </c>
      <c r="L1314" s="43"/>
      <c r="M1314" s="185" t="s">
        <v>19</v>
      </c>
      <c r="N1314" s="186" t="s">
        <v>48</v>
      </c>
      <c r="O1314" s="68"/>
      <c r="P1314" s="187">
        <f>O1314*H1314</f>
        <v>0</v>
      </c>
      <c r="Q1314" s="187">
        <v>0</v>
      </c>
      <c r="R1314" s="187">
        <f>Q1314*H1314</f>
        <v>0</v>
      </c>
      <c r="S1314" s="187">
        <v>0</v>
      </c>
      <c r="T1314" s="188">
        <f>S1314*H1314</f>
        <v>0</v>
      </c>
      <c r="U1314" s="38"/>
      <c r="V1314" s="38"/>
      <c r="W1314" s="38"/>
      <c r="X1314" s="38"/>
      <c r="Y1314" s="38"/>
      <c r="Z1314" s="38"/>
      <c r="AA1314" s="38"/>
      <c r="AB1314" s="38"/>
      <c r="AC1314" s="38"/>
      <c r="AD1314" s="38"/>
      <c r="AE1314" s="38"/>
      <c r="AR1314" s="189" t="s">
        <v>218</v>
      </c>
      <c r="AT1314" s="189" t="s">
        <v>214</v>
      </c>
      <c r="AU1314" s="189" t="s">
        <v>87</v>
      </c>
      <c r="AY1314" s="21" t="s">
        <v>211</v>
      </c>
      <c r="BE1314" s="190">
        <f>IF(N1314="základní",J1314,0)</f>
        <v>0</v>
      </c>
      <c r="BF1314" s="190">
        <f>IF(N1314="snížená",J1314,0)</f>
        <v>0</v>
      </c>
      <c r="BG1314" s="190">
        <f>IF(N1314="zákl. přenesená",J1314,0)</f>
        <v>0</v>
      </c>
      <c r="BH1314" s="190">
        <f>IF(N1314="sníž. přenesená",J1314,0)</f>
        <v>0</v>
      </c>
      <c r="BI1314" s="190">
        <f>IF(N1314="nulová",J1314,0)</f>
        <v>0</v>
      </c>
      <c r="BJ1314" s="21" t="s">
        <v>85</v>
      </c>
      <c r="BK1314" s="190">
        <f>ROUND(I1314*H1314,2)</f>
        <v>0</v>
      </c>
      <c r="BL1314" s="21" t="s">
        <v>218</v>
      </c>
      <c r="BM1314" s="189" t="s">
        <v>1061</v>
      </c>
    </row>
    <row r="1315" spans="1:65" s="2" customFormat="1">
      <c r="A1315" s="38"/>
      <c r="B1315" s="39"/>
      <c r="C1315" s="40"/>
      <c r="D1315" s="191" t="s">
        <v>220</v>
      </c>
      <c r="E1315" s="40"/>
      <c r="F1315" s="192" t="s">
        <v>1062</v>
      </c>
      <c r="G1315" s="40"/>
      <c r="H1315" s="40"/>
      <c r="I1315" s="193"/>
      <c r="J1315" s="40"/>
      <c r="K1315" s="40"/>
      <c r="L1315" s="43"/>
      <c r="M1315" s="194"/>
      <c r="N1315" s="195"/>
      <c r="O1315" s="68"/>
      <c r="P1315" s="68"/>
      <c r="Q1315" s="68"/>
      <c r="R1315" s="68"/>
      <c r="S1315" s="68"/>
      <c r="T1315" s="69"/>
      <c r="U1315" s="38"/>
      <c r="V1315" s="38"/>
      <c r="W1315" s="38"/>
      <c r="X1315" s="38"/>
      <c r="Y1315" s="38"/>
      <c r="Z1315" s="38"/>
      <c r="AA1315" s="38"/>
      <c r="AB1315" s="38"/>
      <c r="AC1315" s="38"/>
      <c r="AD1315" s="38"/>
      <c r="AE1315" s="38"/>
      <c r="AT1315" s="21" t="s">
        <v>220</v>
      </c>
      <c r="AU1315" s="21" t="s">
        <v>87</v>
      </c>
    </row>
    <row r="1316" spans="1:65" s="14" customFormat="1">
      <c r="B1316" s="207"/>
      <c r="C1316" s="208"/>
      <c r="D1316" s="198" t="s">
        <v>222</v>
      </c>
      <c r="E1316" s="208"/>
      <c r="F1316" s="210" t="s">
        <v>1063</v>
      </c>
      <c r="G1316" s="208"/>
      <c r="H1316" s="211">
        <v>1739.4449999999999</v>
      </c>
      <c r="I1316" s="212"/>
      <c r="J1316" s="208"/>
      <c r="K1316" s="208"/>
      <c r="L1316" s="213"/>
      <c r="M1316" s="214"/>
      <c r="N1316" s="215"/>
      <c r="O1316" s="215"/>
      <c r="P1316" s="215"/>
      <c r="Q1316" s="215"/>
      <c r="R1316" s="215"/>
      <c r="S1316" s="215"/>
      <c r="T1316" s="216"/>
      <c r="AT1316" s="217" t="s">
        <v>222</v>
      </c>
      <c r="AU1316" s="217" t="s">
        <v>87</v>
      </c>
      <c r="AV1316" s="14" t="s">
        <v>87</v>
      </c>
      <c r="AW1316" s="14" t="s">
        <v>4</v>
      </c>
      <c r="AX1316" s="14" t="s">
        <v>85</v>
      </c>
      <c r="AY1316" s="217" t="s">
        <v>211</v>
      </c>
    </row>
    <row r="1317" spans="1:65" s="2" customFormat="1" ht="37.9" customHeight="1">
      <c r="A1317" s="38"/>
      <c r="B1317" s="39"/>
      <c r="C1317" s="178" t="s">
        <v>1064</v>
      </c>
      <c r="D1317" s="178" t="s">
        <v>214</v>
      </c>
      <c r="E1317" s="179" t="s">
        <v>1065</v>
      </c>
      <c r="F1317" s="180" t="s">
        <v>1066</v>
      </c>
      <c r="G1317" s="181" t="s">
        <v>1045</v>
      </c>
      <c r="H1317" s="182">
        <v>115.96299999999999</v>
      </c>
      <c r="I1317" s="183"/>
      <c r="J1317" s="184">
        <f>ROUND(I1317*H1317,2)</f>
        <v>0</v>
      </c>
      <c r="K1317" s="180" t="s">
        <v>217</v>
      </c>
      <c r="L1317" s="43"/>
      <c r="M1317" s="185" t="s">
        <v>19</v>
      </c>
      <c r="N1317" s="186" t="s">
        <v>48</v>
      </c>
      <c r="O1317" s="68"/>
      <c r="P1317" s="187">
        <f>O1317*H1317</f>
        <v>0</v>
      </c>
      <c r="Q1317" s="187">
        <v>0</v>
      </c>
      <c r="R1317" s="187">
        <f>Q1317*H1317</f>
        <v>0</v>
      </c>
      <c r="S1317" s="187">
        <v>0</v>
      </c>
      <c r="T1317" s="188">
        <f>S1317*H1317</f>
        <v>0</v>
      </c>
      <c r="U1317" s="38"/>
      <c r="V1317" s="38"/>
      <c r="W1317" s="38"/>
      <c r="X1317" s="38"/>
      <c r="Y1317" s="38"/>
      <c r="Z1317" s="38"/>
      <c r="AA1317" s="38"/>
      <c r="AB1317" s="38"/>
      <c r="AC1317" s="38"/>
      <c r="AD1317" s="38"/>
      <c r="AE1317" s="38"/>
      <c r="AR1317" s="189" t="s">
        <v>218</v>
      </c>
      <c r="AT1317" s="189" t="s">
        <v>214</v>
      </c>
      <c r="AU1317" s="189" t="s">
        <v>87</v>
      </c>
      <c r="AY1317" s="21" t="s">
        <v>211</v>
      </c>
      <c r="BE1317" s="190">
        <f>IF(N1317="základní",J1317,0)</f>
        <v>0</v>
      </c>
      <c r="BF1317" s="190">
        <f>IF(N1317="snížená",J1317,0)</f>
        <v>0</v>
      </c>
      <c r="BG1317" s="190">
        <f>IF(N1317="zákl. přenesená",J1317,0)</f>
        <v>0</v>
      </c>
      <c r="BH1317" s="190">
        <f>IF(N1317="sníž. přenesená",J1317,0)</f>
        <v>0</v>
      </c>
      <c r="BI1317" s="190">
        <f>IF(N1317="nulová",J1317,0)</f>
        <v>0</v>
      </c>
      <c r="BJ1317" s="21" t="s">
        <v>85</v>
      </c>
      <c r="BK1317" s="190">
        <f>ROUND(I1317*H1317,2)</f>
        <v>0</v>
      </c>
      <c r="BL1317" s="21" t="s">
        <v>218</v>
      </c>
      <c r="BM1317" s="189" t="s">
        <v>1067</v>
      </c>
    </row>
    <row r="1318" spans="1:65" s="2" customFormat="1">
      <c r="A1318" s="38"/>
      <c r="B1318" s="39"/>
      <c r="C1318" s="40"/>
      <c r="D1318" s="191" t="s">
        <v>220</v>
      </c>
      <c r="E1318" s="40"/>
      <c r="F1318" s="192" t="s">
        <v>1068</v>
      </c>
      <c r="G1318" s="40"/>
      <c r="H1318" s="40"/>
      <c r="I1318" s="193"/>
      <c r="J1318" s="40"/>
      <c r="K1318" s="40"/>
      <c r="L1318" s="43"/>
      <c r="M1318" s="194"/>
      <c r="N1318" s="195"/>
      <c r="O1318" s="68"/>
      <c r="P1318" s="68"/>
      <c r="Q1318" s="68"/>
      <c r="R1318" s="68"/>
      <c r="S1318" s="68"/>
      <c r="T1318" s="69"/>
      <c r="U1318" s="38"/>
      <c r="V1318" s="38"/>
      <c r="W1318" s="38"/>
      <c r="X1318" s="38"/>
      <c r="Y1318" s="38"/>
      <c r="Z1318" s="38"/>
      <c r="AA1318" s="38"/>
      <c r="AB1318" s="38"/>
      <c r="AC1318" s="38"/>
      <c r="AD1318" s="38"/>
      <c r="AE1318" s="38"/>
      <c r="AT1318" s="21" t="s">
        <v>220</v>
      </c>
      <c r="AU1318" s="21" t="s">
        <v>87</v>
      </c>
    </row>
    <row r="1319" spans="1:65" s="2" customFormat="1" ht="44.25" customHeight="1">
      <c r="A1319" s="38"/>
      <c r="B1319" s="39"/>
      <c r="C1319" s="178" t="s">
        <v>1069</v>
      </c>
      <c r="D1319" s="178" t="s">
        <v>214</v>
      </c>
      <c r="E1319" s="179" t="s">
        <v>1070</v>
      </c>
      <c r="F1319" s="180" t="s">
        <v>1071</v>
      </c>
      <c r="G1319" s="181" t="s">
        <v>1045</v>
      </c>
      <c r="H1319" s="182">
        <v>115.96299999999999</v>
      </c>
      <c r="I1319" s="183"/>
      <c r="J1319" s="184">
        <f>ROUND(I1319*H1319,2)</f>
        <v>0</v>
      </c>
      <c r="K1319" s="180" t="s">
        <v>217</v>
      </c>
      <c r="L1319" s="43"/>
      <c r="M1319" s="185" t="s">
        <v>19</v>
      </c>
      <c r="N1319" s="186" t="s">
        <v>48</v>
      </c>
      <c r="O1319" s="68"/>
      <c r="P1319" s="187">
        <f>O1319*H1319</f>
        <v>0</v>
      </c>
      <c r="Q1319" s="187">
        <v>0</v>
      </c>
      <c r="R1319" s="187">
        <f>Q1319*H1319</f>
        <v>0</v>
      </c>
      <c r="S1319" s="187">
        <v>0</v>
      </c>
      <c r="T1319" s="188">
        <f>S1319*H1319</f>
        <v>0</v>
      </c>
      <c r="U1319" s="38"/>
      <c r="V1319" s="38"/>
      <c r="W1319" s="38"/>
      <c r="X1319" s="38"/>
      <c r="Y1319" s="38"/>
      <c r="Z1319" s="38"/>
      <c r="AA1319" s="38"/>
      <c r="AB1319" s="38"/>
      <c r="AC1319" s="38"/>
      <c r="AD1319" s="38"/>
      <c r="AE1319" s="38"/>
      <c r="AR1319" s="189" t="s">
        <v>218</v>
      </c>
      <c r="AT1319" s="189" t="s">
        <v>214</v>
      </c>
      <c r="AU1319" s="189" t="s">
        <v>87</v>
      </c>
      <c r="AY1319" s="21" t="s">
        <v>211</v>
      </c>
      <c r="BE1319" s="190">
        <f>IF(N1319="základní",J1319,0)</f>
        <v>0</v>
      </c>
      <c r="BF1319" s="190">
        <f>IF(N1319="snížená",J1319,0)</f>
        <v>0</v>
      </c>
      <c r="BG1319" s="190">
        <f>IF(N1319="zákl. přenesená",J1319,0)</f>
        <v>0</v>
      </c>
      <c r="BH1319" s="190">
        <f>IF(N1319="sníž. přenesená",J1319,0)</f>
        <v>0</v>
      </c>
      <c r="BI1319" s="190">
        <f>IF(N1319="nulová",J1319,0)</f>
        <v>0</v>
      </c>
      <c r="BJ1319" s="21" t="s">
        <v>85</v>
      </c>
      <c r="BK1319" s="190">
        <f>ROUND(I1319*H1319,2)</f>
        <v>0</v>
      </c>
      <c r="BL1319" s="21" t="s">
        <v>218</v>
      </c>
      <c r="BM1319" s="189" t="s">
        <v>1072</v>
      </c>
    </row>
    <row r="1320" spans="1:65" s="2" customFormat="1">
      <c r="A1320" s="38"/>
      <c r="B1320" s="39"/>
      <c r="C1320" s="40"/>
      <c r="D1320" s="191" t="s">
        <v>220</v>
      </c>
      <c r="E1320" s="40"/>
      <c r="F1320" s="192" t="s">
        <v>1073</v>
      </c>
      <c r="G1320" s="40"/>
      <c r="H1320" s="40"/>
      <c r="I1320" s="193"/>
      <c r="J1320" s="40"/>
      <c r="K1320" s="40"/>
      <c r="L1320" s="43"/>
      <c r="M1320" s="194"/>
      <c r="N1320" s="195"/>
      <c r="O1320" s="68"/>
      <c r="P1320" s="68"/>
      <c r="Q1320" s="68"/>
      <c r="R1320" s="68"/>
      <c r="S1320" s="68"/>
      <c r="T1320" s="69"/>
      <c r="U1320" s="38"/>
      <c r="V1320" s="38"/>
      <c r="W1320" s="38"/>
      <c r="X1320" s="38"/>
      <c r="Y1320" s="38"/>
      <c r="Z1320" s="38"/>
      <c r="AA1320" s="38"/>
      <c r="AB1320" s="38"/>
      <c r="AC1320" s="38"/>
      <c r="AD1320" s="38"/>
      <c r="AE1320" s="38"/>
      <c r="AT1320" s="21" t="s">
        <v>220</v>
      </c>
      <c r="AU1320" s="21" t="s">
        <v>87</v>
      </c>
    </row>
    <row r="1321" spans="1:65" s="12" customFormat="1" ht="22.9" customHeight="1">
      <c r="B1321" s="162"/>
      <c r="C1321" s="163"/>
      <c r="D1321" s="164" t="s">
        <v>76</v>
      </c>
      <c r="E1321" s="176" t="s">
        <v>1074</v>
      </c>
      <c r="F1321" s="176" t="s">
        <v>1075</v>
      </c>
      <c r="G1321" s="163"/>
      <c r="H1321" s="163"/>
      <c r="I1321" s="166"/>
      <c r="J1321" s="177">
        <f>BK1321</f>
        <v>0</v>
      </c>
      <c r="K1321" s="163"/>
      <c r="L1321" s="168"/>
      <c r="M1321" s="169"/>
      <c r="N1321" s="170"/>
      <c r="O1321" s="170"/>
      <c r="P1321" s="171">
        <f>SUM(P1322:P1323)</f>
        <v>0</v>
      </c>
      <c r="Q1321" s="170"/>
      <c r="R1321" s="171">
        <f>SUM(R1322:R1323)</f>
        <v>0</v>
      </c>
      <c r="S1321" s="170"/>
      <c r="T1321" s="172">
        <f>SUM(T1322:T1323)</f>
        <v>0</v>
      </c>
      <c r="AR1321" s="173" t="s">
        <v>85</v>
      </c>
      <c r="AT1321" s="174" t="s">
        <v>76</v>
      </c>
      <c r="AU1321" s="174" t="s">
        <v>85</v>
      </c>
      <c r="AY1321" s="173" t="s">
        <v>211</v>
      </c>
      <c r="BK1321" s="175">
        <f>SUM(BK1322:BK1323)</f>
        <v>0</v>
      </c>
    </row>
    <row r="1322" spans="1:65" s="2" customFormat="1" ht="55.5" customHeight="1">
      <c r="A1322" s="38"/>
      <c r="B1322" s="39"/>
      <c r="C1322" s="178" t="s">
        <v>1076</v>
      </c>
      <c r="D1322" s="178" t="s">
        <v>214</v>
      </c>
      <c r="E1322" s="179" t="s">
        <v>1077</v>
      </c>
      <c r="F1322" s="180" t="s">
        <v>1078</v>
      </c>
      <c r="G1322" s="181" t="s">
        <v>1045</v>
      </c>
      <c r="H1322" s="182">
        <v>79.406000000000006</v>
      </c>
      <c r="I1322" s="183"/>
      <c r="J1322" s="184">
        <f>ROUND(I1322*H1322,2)</f>
        <v>0</v>
      </c>
      <c r="K1322" s="180" t="s">
        <v>217</v>
      </c>
      <c r="L1322" s="43"/>
      <c r="M1322" s="185" t="s">
        <v>19</v>
      </c>
      <c r="N1322" s="186" t="s">
        <v>48</v>
      </c>
      <c r="O1322" s="68"/>
      <c r="P1322" s="187">
        <f>O1322*H1322</f>
        <v>0</v>
      </c>
      <c r="Q1322" s="187">
        <v>0</v>
      </c>
      <c r="R1322" s="187">
        <f>Q1322*H1322</f>
        <v>0</v>
      </c>
      <c r="S1322" s="187">
        <v>0</v>
      </c>
      <c r="T1322" s="188">
        <f>S1322*H1322</f>
        <v>0</v>
      </c>
      <c r="U1322" s="38"/>
      <c r="V1322" s="38"/>
      <c r="W1322" s="38"/>
      <c r="X1322" s="38"/>
      <c r="Y1322" s="38"/>
      <c r="Z1322" s="38"/>
      <c r="AA1322" s="38"/>
      <c r="AB1322" s="38"/>
      <c r="AC1322" s="38"/>
      <c r="AD1322" s="38"/>
      <c r="AE1322" s="38"/>
      <c r="AR1322" s="189" t="s">
        <v>218</v>
      </c>
      <c r="AT1322" s="189" t="s">
        <v>214</v>
      </c>
      <c r="AU1322" s="189" t="s">
        <v>87</v>
      </c>
      <c r="AY1322" s="21" t="s">
        <v>211</v>
      </c>
      <c r="BE1322" s="190">
        <f>IF(N1322="základní",J1322,0)</f>
        <v>0</v>
      </c>
      <c r="BF1322" s="190">
        <f>IF(N1322="snížená",J1322,0)</f>
        <v>0</v>
      </c>
      <c r="BG1322" s="190">
        <f>IF(N1322="zákl. přenesená",J1322,0)</f>
        <v>0</v>
      </c>
      <c r="BH1322" s="190">
        <f>IF(N1322="sníž. přenesená",J1322,0)</f>
        <v>0</v>
      </c>
      <c r="BI1322" s="190">
        <f>IF(N1322="nulová",J1322,0)</f>
        <v>0</v>
      </c>
      <c r="BJ1322" s="21" t="s">
        <v>85</v>
      </c>
      <c r="BK1322" s="190">
        <f>ROUND(I1322*H1322,2)</f>
        <v>0</v>
      </c>
      <c r="BL1322" s="21" t="s">
        <v>218</v>
      </c>
      <c r="BM1322" s="189" t="s">
        <v>1079</v>
      </c>
    </row>
    <row r="1323" spans="1:65" s="2" customFormat="1">
      <c r="A1323" s="38"/>
      <c r="B1323" s="39"/>
      <c r="C1323" s="40"/>
      <c r="D1323" s="191" t="s">
        <v>220</v>
      </c>
      <c r="E1323" s="40"/>
      <c r="F1323" s="192" t="s">
        <v>1080</v>
      </c>
      <c r="G1323" s="40"/>
      <c r="H1323" s="40"/>
      <c r="I1323" s="193"/>
      <c r="J1323" s="40"/>
      <c r="K1323" s="40"/>
      <c r="L1323" s="43"/>
      <c r="M1323" s="194"/>
      <c r="N1323" s="195"/>
      <c r="O1323" s="68"/>
      <c r="P1323" s="68"/>
      <c r="Q1323" s="68"/>
      <c r="R1323" s="68"/>
      <c r="S1323" s="68"/>
      <c r="T1323" s="69"/>
      <c r="U1323" s="38"/>
      <c r="V1323" s="38"/>
      <c r="W1323" s="38"/>
      <c r="X1323" s="38"/>
      <c r="Y1323" s="38"/>
      <c r="Z1323" s="38"/>
      <c r="AA1323" s="38"/>
      <c r="AB1323" s="38"/>
      <c r="AC1323" s="38"/>
      <c r="AD1323" s="38"/>
      <c r="AE1323" s="38"/>
      <c r="AT1323" s="21" t="s">
        <v>220</v>
      </c>
      <c r="AU1323" s="21" t="s">
        <v>87</v>
      </c>
    </row>
    <row r="1324" spans="1:65" s="12" customFormat="1" ht="25.9" customHeight="1">
      <c r="B1324" s="162"/>
      <c r="C1324" s="163"/>
      <c r="D1324" s="164" t="s">
        <v>76</v>
      </c>
      <c r="E1324" s="165" t="s">
        <v>1081</v>
      </c>
      <c r="F1324" s="165" t="s">
        <v>1082</v>
      </c>
      <c r="G1324" s="163"/>
      <c r="H1324" s="163"/>
      <c r="I1324" s="166"/>
      <c r="J1324" s="167">
        <f>BK1324</f>
        <v>0</v>
      </c>
      <c r="K1324" s="163"/>
      <c r="L1324" s="168"/>
      <c r="M1324" s="169"/>
      <c r="N1324" s="170"/>
      <c r="O1324" s="170"/>
      <c r="P1324" s="171">
        <f>P1325+P1334+P1575+P1766+P1853+P1916+P1930+P2016+P2115</f>
        <v>0</v>
      </c>
      <c r="Q1324" s="170"/>
      <c r="R1324" s="171">
        <f>R1325+R1334+R1575+R1766+R1853+R1916+R1930+R2016+R2115</f>
        <v>8.2187246600000012</v>
      </c>
      <c r="S1324" s="170"/>
      <c r="T1324" s="172">
        <f>T1325+T1334+T1575+T1766+T1853+T1916+T1930+T2016+T2115</f>
        <v>13.61313784</v>
      </c>
      <c r="AR1324" s="173" t="s">
        <v>87</v>
      </c>
      <c r="AT1324" s="174" t="s">
        <v>76</v>
      </c>
      <c r="AU1324" s="174" t="s">
        <v>77</v>
      </c>
      <c r="AY1324" s="173" t="s">
        <v>211</v>
      </c>
      <c r="BK1324" s="175">
        <f>BK1325+BK1334+BK1575+BK1766+BK1853+BK1916+BK1930+BK2016+BK2115</f>
        <v>0</v>
      </c>
    </row>
    <row r="1325" spans="1:65" s="12" customFormat="1" ht="22.9" customHeight="1">
      <c r="B1325" s="162"/>
      <c r="C1325" s="163"/>
      <c r="D1325" s="164" t="s">
        <v>76</v>
      </c>
      <c r="E1325" s="176" t="s">
        <v>1083</v>
      </c>
      <c r="F1325" s="176" t="s">
        <v>1084</v>
      </c>
      <c r="G1325" s="163"/>
      <c r="H1325" s="163"/>
      <c r="I1325" s="166"/>
      <c r="J1325" s="177">
        <f>BK1325</f>
        <v>0</v>
      </c>
      <c r="K1325" s="163"/>
      <c r="L1325" s="168"/>
      <c r="M1325" s="169"/>
      <c r="N1325" s="170"/>
      <c r="O1325" s="170"/>
      <c r="P1325" s="171">
        <f>SUM(P1326:P1333)</f>
        <v>0</v>
      </c>
      <c r="Q1325" s="170"/>
      <c r="R1325" s="171">
        <f>SUM(R1326:R1333)</f>
        <v>0</v>
      </c>
      <c r="S1325" s="170"/>
      <c r="T1325" s="172">
        <f>SUM(T1326:T1333)</f>
        <v>0</v>
      </c>
      <c r="AR1325" s="173" t="s">
        <v>87</v>
      </c>
      <c r="AT1325" s="174" t="s">
        <v>76</v>
      </c>
      <c r="AU1325" s="174" t="s">
        <v>85</v>
      </c>
      <c r="AY1325" s="173" t="s">
        <v>211</v>
      </c>
      <c r="BK1325" s="175">
        <f>SUM(BK1326:BK1333)</f>
        <v>0</v>
      </c>
    </row>
    <row r="1326" spans="1:65" s="2" customFormat="1" ht="49.15" customHeight="1">
      <c r="A1326" s="38"/>
      <c r="B1326" s="39"/>
      <c r="C1326" s="178" t="s">
        <v>1085</v>
      </c>
      <c r="D1326" s="178" t="s">
        <v>214</v>
      </c>
      <c r="E1326" s="179" t="s">
        <v>1086</v>
      </c>
      <c r="F1326" s="180" t="s">
        <v>1087</v>
      </c>
      <c r="G1326" s="181" t="s">
        <v>463</v>
      </c>
      <c r="H1326" s="182">
        <v>1</v>
      </c>
      <c r="I1326" s="183"/>
      <c r="J1326" s="184">
        <f>ROUND(I1326*H1326,2)</f>
        <v>0</v>
      </c>
      <c r="K1326" s="180" t="s">
        <v>19</v>
      </c>
      <c r="L1326" s="43"/>
      <c r="M1326" s="185" t="s">
        <v>19</v>
      </c>
      <c r="N1326" s="186" t="s">
        <v>48</v>
      </c>
      <c r="O1326" s="68"/>
      <c r="P1326" s="187">
        <f>O1326*H1326</f>
        <v>0</v>
      </c>
      <c r="Q1326" s="187">
        <v>0</v>
      </c>
      <c r="R1326" s="187">
        <f>Q1326*H1326</f>
        <v>0</v>
      </c>
      <c r="S1326" s="187">
        <v>0</v>
      </c>
      <c r="T1326" s="188">
        <f>S1326*H1326</f>
        <v>0</v>
      </c>
      <c r="U1326" s="38"/>
      <c r="V1326" s="38"/>
      <c r="W1326" s="38"/>
      <c r="X1326" s="38"/>
      <c r="Y1326" s="38"/>
      <c r="Z1326" s="38"/>
      <c r="AA1326" s="38"/>
      <c r="AB1326" s="38"/>
      <c r="AC1326" s="38"/>
      <c r="AD1326" s="38"/>
      <c r="AE1326" s="38"/>
      <c r="AR1326" s="189" t="s">
        <v>315</v>
      </c>
      <c r="AT1326" s="189" t="s">
        <v>214</v>
      </c>
      <c r="AU1326" s="189" t="s">
        <v>87</v>
      </c>
      <c r="AY1326" s="21" t="s">
        <v>211</v>
      </c>
      <c r="BE1326" s="190">
        <f>IF(N1326="základní",J1326,0)</f>
        <v>0</v>
      </c>
      <c r="BF1326" s="190">
        <f>IF(N1326="snížená",J1326,0)</f>
        <v>0</v>
      </c>
      <c r="BG1326" s="190">
        <f>IF(N1326="zákl. přenesená",J1326,0)</f>
        <v>0</v>
      </c>
      <c r="BH1326" s="190">
        <f>IF(N1326="sníž. přenesená",J1326,0)</f>
        <v>0</v>
      </c>
      <c r="BI1326" s="190">
        <f>IF(N1326="nulová",J1326,0)</f>
        <v>0</v>
      </c>
      <c r="BJ1326" s="21" t="s">
        <v>85</v>
      </c>
      <c r="BK1326" s="190">
        <f>ROUND(I1326*H1326,2)</f>
        <v>0</v>
      </c>
      <c r="BL1326" s="21" t="s">
        <v>315</v>
      </c>
      <c r="BM1326" s="189" t="s">
        <v>1088</v>
      </c>
    </row>
    <row r="1327" spans="1:65" s="13" customFormat="1">
      <c r="B1327" s="196"/>
      <c r="C1327" s="197"/>
      <c r="D1327" s="198" t="s">
        <v>222</v>
      </c>
      <c r="E1327" s="199" t="s">
        <v>19</v>
      </c>
      <c r="F1327" s="200" t="s">
        <v>223</v>
      </c>
      <c r="G1327" s="197"/>
      <c r="H1327" s="199" t="s">
        <v>19</v>
      </c>
      <c r="I1327" s="201"/>
      <c r="J1327" s="197"/>
      <c r="K1327" s="197"/>
      <c r="L1327" s="202"/>
      <c r="M1327" s="203"/>
      <c r="N1327" s="204"/>
      <c r="O1327" s="204"/>
      <c r="P1327" s="204"/>
      <c r="Q1327" s="204"/>
      <c r="R1327" s="204"/>
      <c r="S1327" s="204"/>
      <c r="T1327" s="205"/>
      <c r="AT1327" s="206" t="s">
        <v>222</v>
      </c>
      <c r="AU1327" s="206" t="s">
        <v>87</v>
      </c>
      <c r="AV1327" s="13" t="s">
        <v>85</v>
      </c>
      <c r="AW1327" s="13" t="s">
        <v>36</v>
      </c>
      <c r="AX1327" s="13" t="s">
        <v>77</v>
      </c>
      <c r="AY1327" s="206" t="s">
        <v>211</v>
      </c>
    </row>
    <row r="1328" spans="1:65" s="13" customFormat="1">
      <c r="B1328" s="196"/>
      <c r="C1328" s="197"/>
      <c r="D1328" s="198" t="s">
        <v>222</v>
      </c>
      <c r="E1328" s="199" t="s">
        <v>19</v>
      </c>
      <c r="F1328" s="200" t="s">
        <v>299</v>
      </c>
      <c r="G1328" s="197"/>
      <c r="H1328" s="199" t="s">
        <v>19</v>
      </c>
      <c r="I1328" s="201"/>
      <c r="J1328" s="197"/>
      <c r="K1328" s="197"/>
      <c r="L1328" s="202"/>
      <c r="M1328" s="203"/>
      <c r="N1328" s="204"/>
      <c r="O1328" s="204"/>
      <c r="P1328" s="204"/>
      <c r="Q1328" s="204"/>
      <c r="R1328" s="204"/>
      <c r="S1328" s="204"/>
      <c r="T1328" s="205"/>
      <c r="AT1328" s="206" t="s">
        <v>222</v>
      </c>
      <c r="AU1328" s="206" t="s">
        <v>87</v>
      </c>
      <c r="AV1328" s="13" t="s">
        <v>85</v>
      </c>
      <c r="AW1328" s="13" t="s">
        <v>36</v>
      </c>
      <c r="AX1328" s="13" t="s">
        <v>77</v>
      </c>
      <c r="AY1328" s="206" t="s">
        <v>211</v>
      </c>
    </row>
    <row r="1329" spans="1:65" s="13" customFormat="1">
      <c r="B1329" s="196"/>
      <c r="C1329" s="197"/>
      <c r="D1329" s="198" t="s">
        <v>222</v>
      </c>
      <c r="E1329" s="199" t="s">
        <v>19</v>
      </c>
      <c r="F1329" s="200" t="s">
        <v>309</v>
      </c>
      <c r="G1329" s="197"/>
      <c r="H1329" s="199" t="s">
        <v>19</v>
      </c>
      <c r="I1329" s="201"/>
      <c r="J1329" s="197"/>
      <c r="K1329" s="197"/>
      <c r="L1329" s="202"/>
      <c r="M1329" s="203"/>
      <c r="N1329" s="204"/>
      <c r="O1329" s="204"/>
      <c r="P1329" s="204"/>
      <c r="Q1329" s="204"/>
      <c r="R1329" s="204"/>
      <c r="S1329" s="204"/>
      <c r="T1329" s="205"/>
      <c r="AT1329" s="206" t="s">
        <v>222</v>
      </c>
      <c r="AU1329" s="206" t="s">
        <v>87</v>
      </c>
      <c r="AV1329" s="13" t="s">
        <v>85</v>
      </c>
      <c r="AW1329" s="13" t="s">
        <v>36</v>
      </c>
      <c r="AX1329" s="13" t="s">
        <v>77</v>
      </c>
      <c r="AY1329" s="206" t="s">
        <v>211</v>
      </c>
    </row>
    <row r="1330" spans="1:65" s="14" customFormat="1">
      <c r="B1330" s="207"/>
      <c r="C1330" s="208"/>
      <c r="D1330" s="198" t="s">
        <v>222</v>
      </c>
      <c r="E1330" s="209" t="s">
        <v>19</v>
      </c>
      <c r="F1330" s="210" t="s">
        <v>1089</v>
      </c>
      <c r="G1330" s="208"/>
      <c r="H1330" s="211">
        <v>1</v>
      </c>
      <c r="I1330" s="212"/>
      <c r="J1330" s="208"/>
      <c r="K1330" s="208"/>
      <c r="L1330" s="213"/>
      <c r="M1330" s="214"/>
      <c r="N1330" s="215"/>
      <c r="O1330" s="215"/>
      <c r="P1330" s="215"/>
      <c r="Q1330" s="215"/>
      <c r="R1330" s="215"/>
      <c r="S1330" s="215"/>
      <c r="T1330" s="216"/>
      <c r="AT1330" s="217" t="s">
        <v>222</v>
      </c>
      <c r="AU1330" s="217" t="s">
        <v>87</v>
      </c>
      <c r="AV1330" s="14" t="s">
        <v>87</v>
      </c>
      <c r="AW1330" s="14" t="s">
        <v>36</v>
      </c>
      <c r="AX1330" s="14" t="s">
        <v>77</v>
      </c>
      <c r="AY1330" s="217" t="s">
        <v>211</v>
      </c>
    </row>
    <row r="1331" spans="1:65" s="15" customFormat="1">
      <c r="B1331" s="218"/>
      <c r="C1331" s="219"/>
      <c r="D1331" s="198" t="s">
        <v>222</v>
      </c>
      <c r="E1331" s="220" t="s">
        <v>19</v>
      </c>
      <c r="F1331" s="221" t="s">
        <v>227</v>
      </c>
      <c r="G1331" s="219"/>
      <c r="H1331" s="222">
        <v>1</v>
      </c>
      <c r="I1331" s="223"/>
      <c r="J1331" s="219"/>
      <c r="K1331" s="219"/>
      <c r="L1331" s="224"/>
      <c r="M1331" s="225"/>
      <c r="N1331" s="226"/>
      <c r="O1331" s="226"/>
      <c r="P1331" s="226"/>
      <c r="Q1331" s="226"/>
      <c r="R1331" s="226"/>
      <c r="S1331" s="226"/>
      <c r="T1331" s="227"/>
      <c r="AT1331" s="228" t="s">
        <v>222</v>
      </c>
      <c r="AU1331" s="228" t="s">
        <v>87</v>
      </c>
      <c r="AV1331" s="15" t="s">
        <v>218</v>
      </c>
      <c r="AW1331" s="15" t="s">
        <v>36</v>
      </c>
      <c r="AX1331" s="15" t="s">
        <v>85</v>
      </c>
      <c r="AY1331" s="228" t="s">
        <v>211</v>
      </c>
    </row>
    <row r="1332" spans="1:65" s="2" customFormat="1" ht="44.25" customHeight="1">
      <c r="A1332" s="38"/>
      <c r="B1332" s="39"/>
      <c r="C1332" s="178" t="s">
        <v>1090</v>
      </c>
      <c r="D1332" s="178" t="s">
        <v>214</v>
      </c>
      <c r="E1332" s="179" t="s">
        <v>1091</v>
      </c>
      <c r="F1332" s="180" t="s">
        <v>1092</v>
      </c>
      <c r="G1332" s="181" t="s">
        <v>1093</v>
      </c>
      <c r="H1332" s="254"/>
      <c r="I1332" s="183"/>
      <c r="J1332" s="184">
        <f>ROUND(I1332*H1332,2)</f>
        <v>0</v>
      </c>
      <c r="K1332" s="180" t="s">
        <v>217</v>
      </c>
      <c r="L1332" s="43"/>
      <c r="M1332" s="185" t="s">
        <v>19</v>
      </c>
      <c r="N1332" s="186" t="s">
        <v>48</v>
      </c>
      <c r="O1332" s="68"/>
      <c r="P1332" s="187">
        <f>O1332*H1332</f>
        <v>0</v>
      </c>
      <c r="Q1332" s="187">
        <v>0</v>
      </c>
      <c r="R1332" s="187">
        <f>Q1332*H1332</f>
        <v>0</v>
      </c>
      <c r="S1332" s="187">
        <v>0</v>
      </c>
      <c r="T1332" s="188">
        <f>S1332*H1332</f>
        <v>0</v>
      </c>
      <c r="U1332" s="38"/>
      <c r="V1332" s="38"/>
      <c r="W1332" s="38"/>
      <c r="X1332" s="38"/>
      <c r="Y1332" s="38"/>
      <c r="Z1332" s="38"/>
      <c r="AA1332" s="38"/>
      <c r="AB1332" s="38"/>
      <c r="AC1332" s="38"/>
      <c r="AD1332" s="38"/>
      <c r="AE1332" s="38"/>
      <c r="AR1332" s="189" t="s">
        <v>315</v>
      </c>
      <c r="AT1332" s="189" t="s">
        <v>214</v>
      </c>
      <c r="AU1332" s="189" t="s">
        <v>87</v>
      </c>
      <c r="AY1332" s="21" t="s">
        <v>211</v>
      </c>
      <c r="BE1332" s="190">
        <f>IF(N1332="základní",J1332,0)</f>
        <v>0</v>
      </c>
      <c r="BF1332" s="190">
        <f>IF(N1332="snížená",J1332,0)</f>
        <v>0</v>
      </c>
      <c r="BG1332" s="190">
        <f>IF(N1332="zákl. přenesená",J1332,0)</f>
        <v>0</v>
      </c>
      <c r="BH1332" s="190">
        <f>IF(N1332="sníž. přenesená",J1332,0)</f>
        <v>0</v>
      </c>
      <c r="BI1332" s="190">
        <f>IF(N1332="nulová",J1332,0)</f>
        <v>0</v>
      </c>
      <c r="BJ1332" s="21" t="s">
        <v>85</v>
      </c>
      <c r="BK1332" s="190">
        <f>ROUND(I1332*H1332,2)</f>
        <v>0</v>
      </c>
      <c r="BL1332" s="21" t="s">
        <v>315</v>
      </c>
      <c r="BM1332" s="189" t="s">
        <v>1094</v>
      </c>
    </row>
    <row r="1333" spans="1:65" s="2" customFormat="1">
      <c r="A1333" s="38"/>
      <c r="B1333" s="39"/>
      <c r="C1333" s="40"/>
      <c r="D1333" s="191" t="s">
        <v>220</v>
      </c>
      <c r="E1333" s="40"/>
      <c r="F1333" s="192" t="s">
        <v>1095</v>
      </c>
      <c r="G1333" s="40"/>
      <c r="H1333" s="40"/>
      <c r="I1333" s="193"/>
      <c r="J1333" s="40"/>
      <c r="K1333" s="40"/>
      <c r="L1333" s="43"/>
      <c r="M1333" s="194"/>
      <c r="N1333" s="195"/>
      <c r="O1333" s="68"/>
      <c r="P1333" s="68"/>
      <c r="Q1333" s="68"/>
      <c r="R1333" s="68"/>
      <c r="S1333" s="68"/>
      <c r="T1333" s="69"/>
      <c r="U1333" s="38"/>
      <c r="V1333" s="38"/>
      <c r="W1333" s="38"/>
      <c r="X1333" s="38"/>
      <c r="Y1333" s="38"/>
      <c r="Z1333" s="38"/>
      <c r="AA1333" s="38"/>
      <c r="AB1333" s="38"/>
      <c r="AC1333" s="38"/>
      <c r="AD1333" s="38"/>
      <c r="AE1333" s="38"/>
      <c r="AT1333" s="21" t="s">
        <v>220</v>
      </c>
      <c r="AU1333" s="21" t="s">
        <v>87</v>
      </c>
    </row>
    <row r="1334" spans="1:65" s="12" customFormat="1" ht="22.9" customHeight="1">
      <c r="B1334" s="162"/>
      <c r="C1334" s="163"/>
      <c r="D1334" s="164" t="s">
        <v>76</v>
      </c>
      <c r="E1334" s="176" t="s">
        <v>1096</v>
      </c>
      <c r="F1334" s="176" t="s">
        <v>1097</v>
      </c>
      <c r="G1334" s="163"/>
      <c r="H1334" s="163"/>
      <c r="I1334" s="166"/>
      <c r="J1334" s="177">
        <f>BK1334</f>
        <v>0</v>
      </c>
      <c r="K1334" s="163"/>
      <c r="L1334" s="168"/>
      <c r="M1334" s="169"/>
      <c r="N1334" s="170"/>
      <c r="O1334" s="170"/>
      <c r="P1334" s="171">
        <f>SUM(P1335:P1574)</f>
        <v>0</v>
      </c>
      <c r="Q1334" s="170"/>
      <c r="R1334" s="171">
        <f>SUM(R1335:R1574)</f>
        <v>3.3331489300000006</v>
      </c>
      <c r="S1334" s="170"/>
      <c r="T1334" s="172">
        <f>SUM(T1335:T1574)</f>
        <v>4.7087000000000003</v>
      </c>
      <c r="AR1334" s="173" t="s">
        <v>87</v>
      </c>
      <c r="AT1334" s="174" t="s">
        <v>76</v>
      </c>
      <c r="AU1334" s="174" t="s">
        <v>85</v>
      </c>
      <c r="AY1334" s="173" t="s">
        <v>211</v>
      </c>
      <c r="BK1334" s="175">
        <f>SUM(BK1335:BK1574)</f>
        <v>0</v>
      </c>
    </row>
    <row r="1335" spans="1:65" s="2" customFormat="1" ht="24.2" customHeight="1">
      <c r="A1335" s="38"/>
      <c r="B1335" s="39"/>
      <c r="C1335" s="178" t="s">
        <v>1098</v>
      </c>
      <c r="D1335" s="178" t="s">
        <v>214</v>
      </c>
      <c r="E1335" s="179" t="s">
        <v>1099</v>
      </c>
      <c r="F1335" s="180" t="s">
        <v>1100</v>
      </c>
      <c r="G1335" s="181" t="s">
        <v>107</v>
      </c>
      <c r="H1335" s="182">
        <v>3.754</v>
      </c>
      <c r="I1335" s="183"/>
      <c r="J1335" s="184">
        <f>ROUND(I1335*H1335,2)</f>
        <v>0</v>
      </c>
      <c r="K1335" s="180" t="s">
        <v>217</v>
      </c>
      <c r="L1335" s="43"/>
      <c r="M1335" s="185" t="s">
        <v>19</v>
      </c>
      <c r="N1335" s="186" t="s">
        <v>48</v>
      </c>
      <c r="O1335" s="68"/>
      <c r="P1335" s="187">
        <f>O1335*H1335</f>
        <v>0</v>
      </c>
      <c r="Q1335" s="187">
        <v>0</v>
      </c>
      <c r="R1335" s="187">
        <f>Q1335*H1335</f>
        <v>0</v>
      </c>
      <c r="S1335" s="187">
        <v>0</v>
      </c>
      <c r="T1335" s="188">
        <f>S1335*H1335</f>
        <v>0</v>
      </c>
      <c r="U1335" s="38"/>
      <c r="V1335" s="38"/>
      <c r="W1335" s="38"/>
      <c r="X1335" s="38"/>
      <c r="Y1335" s="38"/>
      <c r="Z1335" s="38"/>
      <c r="AA1335" s="38"/>
      <c r="AB1335" s="38"/>
      <c r="AC1335" s="38"/>
      <c r="AD1335" s="38"/>
      <c r="AE1335" s="38"/>
      <c r="AR1335" s="189" t="s">
        <v>315</v>
      </c>
      <c r="AT1335" s="189" t="s">
        <v>214</v>
      </c>
      <c r="AU1335" s="189" t="s">
        <v>87</v>
      </c>
      <c r="AY1335" s="21" t="s">
        <v>211</v>
      </c>
      <c r="BE1335" s="190">
        <f>IF(N1335="základní",J1335,0)</f>
        <v>0</v>
      </c>
      <c r="BF1335" s="190">
        <f>IF(N1335="snížená",J1335,0)</f>
        <v>0</v>
      </c>
      <c r="BG1335" s="190">
        <f>IF(N1335="zákl. přenesená",J1335,0)</f>
        <v>0</v>
      </c>
      <c r="BH1335" s="190">
        <f>IF(N1335="sníž. přenesená",J1335,0)</f>
        <v>0</v>
      </c>
      <c r="BI1335" s="190">
        <f>IF(N1335="nulová",J1335,0)</f>
        <v>0</v>
      </c>
      <c r="BJ1335" s="21" t="s">
        <v>85</v>
      </c>
      <c r="BK1335" s="190">
        <f>ROUND(I1335*H1335,2)</f>
        <v>0</v>
      </c>
      <c r="BL1335" s="21" t="s">
        <v>315</v>
      </c>
      <c r="BM1335" s="189" t="s">
        <v>1101</v>
      </c>
    </row>
    <row r="1336" spans="1:65" s="2" customFormat="1">
      <c r="A1336" s="38"/>
      <c r="B1336" s="39"/>
      <c r="C1336" s="40"/>
      <c r="D1336" s="191" t="s">
        <v>220</v>
      </c>
      <c r="E1336" s="40"/>
      <c r="F1336" s="192" t="s">
        <v>1102</v>
      </c>
      <c r="G1336" s="40"/>
      <c r="H1336" s="40"/>
      <c r="I1336" s="193"/>
      <c r="J1336" s="40"/>
      <c r="K1336" s="40"/>
      <c r="L1336" s="43"/>
      <c r="M1336" s="194"/>
      <c r="N1336" s="195"/>
      <c r="O1336" s="68"/>
      <c r="P1336" s="68"/>
      <c r="Q1336" s="68"/>
      <c r="R1336" s="68"/>
      <c r="S1336" s="68"/>
      <c r="T1336" s="69"/>
      <c r="U1336" s="38"/>
      <c r="V1336" s="38"/>
      <c r="W1336" s="38"/>
      <c r="X1336" s="38"/>
      <c r="Y1336" s="38"/>
      <c r="Z1336" s="38"/>
      <c r="AA1336" s="38"/>
      <c r="AB1336" s="38"/>
      <c r="AC1336" s="38"/>
      <c r="AD1336" s="38"/>
      <c r="AE1336" s="38"/>
      <c r="AT1336" s="21" t="s">
        <v>220</v>
      </c>
      <c r="AU1336" s="21" t="s">
        <v>87</v>
      </c>
    </row>
    <row r="1337" spans="1:65" s="14" customFormat="1">
      <c r="B1337" s="207"/>
      <c r="C1337" s="208"/>
      <c r="D1337" s="198" t="s">
        <v>222</v>
      </c>
      <c r="E1337" s="209" t="s">
        <v>19</v>
      </c>
      <c r="F1337" s="210" t="s">
        <v>105</v>
      </c>
      <c r="G1337" s="208"/>
      <c r="H1337" s="211">
        <v>1.2370000000000001</v>
      </c>
      <c r="I1337" s="212"/>
      <c r="J1337" s="208"/>
      <c r="K1337" s="208"/>
      <c r="L1337" s="213"/>
      <c r="M1337" s="214"/>
      <c r="N1337" s="215"/>
      <c r="O1337" s="215"/>
      <c r="P1337" s="215"/>
      <c r="Q1337" s="215"/>
      <c r="R1337" s="215"/>
      <c r="S1337" s="215"/>
      <c r="T1337" s="216"/>
      <c r="AT1337" s="217" t="s">
        <v>222</v>
      </c>
      <c r="AU1337" s="217" t="s">
        <v>87</v>
      </c>
      <c r="AV1337" s="14" t="s">
        <v>87</v>
      </c>
      <c r="AW1337" s="14" t="s">
        <v>36</v>
      </c>
      <c r="AX1337" s="14" t="s">
        <v>77</v>
      </c>
      <c r="AY1337" s="217" t="s">
        <v>211</v>
      </c>
    </row>
    <row r="1338" spans="1:65" s="14" customFormat="1">
      <c r="B1338" s="207"/>
      <c r="C1338" s="208"/>
      <c r="D1338" s="198" t="s">
        <v>222</v>
      </c>
      <c r="E1338" s="209" t="s">
        <v>19</v>
      </c>
      <c r="F1338" s="210" t="s">
        <v>112</v>
      </c>
      <c r="G1338" s="208"/>
      <c r="H1338" s="211">
        <v>0.08</v>
      </c>
      <c r="I1338" s="212"/>
      <c r="J1338" s="208"/>
      <c r="K1338" s="208"/>
      <c r="L1338" s="213"/>
      <c r="M1338" s="214"/>
      <c r="N1338" s="215"/>
      <c r="O1338" s="215"/>
      <c r="P1338" s="215"/>
      <c r="Q1338" s="215"/>
      <c r="R1338" s="215"/>
      <c r="S1338" s="215"/>
      <c r="T1338" s="216"/>
      <c r="AT1338" s="217" t="s">
        <v>222</v>
      </c>
      <c r="AU1338" s="217" t="s">
        <v>87</v>
      </c>
      <c r="AV1338" s="14" t="s">
        <v>87</v>
      </c>
      <c r="AW1338" s="14" t="s">
        <v>36</v>
      </c>
      <c r="AX1338" s="14" t="s">
        <v>77</v>
      </c>
      <c r="AY1338" s="217" t="s">
        <v>211</v>
      </c>
    </row>
    <row r="1339" spans="1:65" s="14" customFormat="1">
      <c r="B1339" s="207"/>
      <c r="C1339" s="208"/>
      <c r="D1339" s="198" t="s">
        <v>222</v>
      </c>
      <c r="E1339" s="209" t="s">
        <v>19</v>
      </c>
      <c r="F1339" s="210" t="s">
        <v>116</v>
      </c>
      <c r="G1339" s="208"/>
      <c r="H1339" s="211">
        <v>1.1379999999999999</v>
      </c>
      <c r="I1339" s="212"/>
      <c r="J1339" s="208"/>
      <c r="K1339" s="208"/>
      <c r="L1339" s="213"/>
      <c r="M1339" s="214"/>
      <c r="N1339" s="215"/>
      <c r="O1339" s="215"/>
      <c r="P1339" s="215"/>
      <c r="Q1339" s="215"/>
      <c r="R1339" s="215"/>
      <c r="S1339" s="215"/>
      <c r="T1339" s="216"/>
      <c r="AT1339" s="217" t="s">
        <v>222</v>
      </c>
      <c r="AU1339" s="217" t="s">
        <v>87</v>
      </c>
      <c r="AV1339" s="14" t="s">
        <v>87</v>
      </c>
      <c r="AW1339" s="14" t="s">
        <v>36</v>
      </c>
      <c r="AX1339" s="14" t="s">
        <v>77</v>
      </c>
      <c r="AY1339" s="217" t="s">
        <v>211</v>
      </c>
    </row>
    <row r="1340" spans="1:65" s="14" customFormat="1">
      <c r="B1340" s="207"/>
      <c r="C1340" s="208"/>
      <c r="D1340" s="198" t="s">
        <v>222</v>
      </c>
      <c r="E1340" s="209" t="s">
        <v>19</v>
      </c>
      <c r="F1340" s="210" t="s">
        <v>120</v>
      </c>
      <c r="G1340" s="208"/>
      <c r="H1340" s="211">
        <v>0.755</v>
      </c>
      <c r="I1340" s="212"/>
      <c r="J1340" s="208"/>
      <c r="K1340" s="208"/>
      <c r="L1340" s="213"/>
      <c r="M1340" s="214"/>
      <c r="N1340" s="215"/>
      <c r="O1340" s="215"/>
      <c r="P1340" s="215"/>
      <c r="Q1340" s="215"/>
      <c r="R1340" s="215"/>
      <c r="S1340" s="215"/>
      <c r="T1340" s="216"/>
      <c r="AT1340" s="217" t="s">
        <v>222</v>
      </c>
      <c r="AU1340" s="217" t="s">
        <v>87</v>
      </c>
      <c r="AV1340" s="14" t="s">
        <v>87</v>
      </c>
      <c r="AW1340" s="14" t="s">
        <v>36</v>
      </c>
      <c r="AX1340" s="14" t="s">
        <v>77</v>
      </c>
      <c r="AY1340" s="217" t="s">
        <v>211</v>
      </c>
    </row>
    <row r="1341" spans="1:65" s="14" customFormat="1">
      <c r="B1341" s="207"/>
      <c r="C1341" s="208"/>
      <c r="D1341" s="198" t="s">
        <v>222</v>
      </c>
      <c r="E1341" s="209" t="s">
        <v>19</v>
      </c>
      <c r="F1341" s="210" t="s">
        <v>123</v>
      </c>
      <c r="G1341" s="208"/>
      <c r="H1341" s="211">
        <v>0.54400000000000004</v>
      </c>
      <c r="I1341" s="212"/>
      <c r="J1341" s="208"/>
      <c r="K1341" s="208"/>
      <c r="L1341" s="213"/>
      <c r="M1341" s="214"/>
      <c r="N1341" s="215"/>
      <c r="O1341" s="215"/>
      <c r="P1341" s="215"/>
      <c r="Q1341" s="215"/>
      <c r="R1341" s="215"/>
      <c r="S1341" s="215"/>
      <c r="T1341" s="216"/>
      <c r="AT1341" s="217" t="s">
        <v>222</v>
      </c>
      <c r="AU1341" s="217" t="s">
        <v>87</v>
      </c>
      <c r="AV1341" s="14" t="s">
        <v>87</v>
      </c>
      <c r="AW1341" s="14" t="s">
        <v>36</v>
      </c>
      <c r="AX1341" s="14" t="s">
        <v>77</v>
      </c>
      <c r="AY1341" s="217" t="s">
        <v>211</v>
      </c>
    </row>
    <row r="1342" spans="1:65" s="15" customFormat="1">
      <c r="B1342" s="218"/>
      <c r="C1342" s="219"/>
      <c r="D1342" s="198" t="s">
        <v>222</v>
      </c>
      <c r="E1342" s="220" t="s">
        <v>19</v>
      </c>
      <c r="F1342" s="221" t="s">
        <v>227</v>
      </c>
      <c r="G1342" s="219"/>
      <c r="H1342" s="222">
        <v>3.754</v>
      </c>
      <c r="I1342" s="223"/>
      <c r="J1342" s="219"/>
      <c r="K1342" s="219"/>
      <c r="L1342" s="224"/>
      <c r="M1342" s="225"/>
      <c r="N1342" s="226"/>
      <c r="O1342" s="226"/>
      <c r="P1342" s="226"/>
      <c r="Q1342" s="226"/>
      <c r="R1342" s="226"/>
      <c r="S1342" s="226"/>
      <c r="T1342" s="227"/>
      <c r="AT1342" s="228" t="s">
        <v>222</v>
      </c>
      <c r="AU1342" s="228" t="s">
        <v>87</v>
      </c>
      <c r="AV1342" s="15" t="s">
        <v>218</v>
      </c>
      <c r="AW1342" s="15" t="s">
        <v>36</v>
      </c>
      <c r="AX1342" s="15" t="s">
        <v>85</v>
      </c>
      <c r="AY1342" s="228" t="s">
        <v>211</v>
      </c>
    </row>
    <row r="1343" spans="1:65" s="2" customFormat="1" ht="37.9" customHeight="1">
      <c r="A1343" s="38"/>
      <c r="B1343" s="39"/>
      <c r="C1343" s="178" t="s">
        <v>1103</v>
      </c>
      <c r="D1343" s="178" t="s">
        <v>214</v>
      </c>
      <c r="E1343" s="179" t="s">
        <v>1104</v>
      </c>
      <c r="F1343" s="180" t="s">
        <v>1105</v>
      </c>
      <c r="G1343" s="181" t="s">
        <v>107</v>
      </c>
      <c r="H1343" s="182">
        <v>1.3320000000000001</v>
      </c>
      <c r="I1343" s="183"/>
      <c r="J1343" s="184">
        <f>ROUND(I1343*H1343,2)</f>
        <v>0</v>
      </c>
      <c r="K1343" s="180" t="s">
        <v>1106</v>
      </c>
      <c r="L1343" s="43"/>
      <c r="M1343" s="185" t="s">
        <v>19</v>
      </c>
      <c r="N1343" s="186" t="s">
        <v>48</v>
      </c>
      <c r="O1343" s="68"/>
      <c r="P1343" s="187">
        <f>O1343*H1343</f>
        <v>0</v>
      </c>
      <c r="Q1343" s="187">
        <v>1.08E-3</v>
      </c>
      <c r="R1343" s="187">
        <f>Q1343*H1343</f>
        <v>1.4385600000000002E-3</v>
      </c>
      <c r="S1343" s="187">
        <v>0</v>
      </c>
      <c r="T1343" s="188">
        <f>S1343*H1343</f>
        <v>0</v>
      </c>
      <c r="U1343" s="38"/>
      <c r="V1343" s="38"/>
      <c r="W1343" s="38"/>
      <c r="X1343" s="38"/>
      <c r="Y1343" s="38"/>
      <c r="Z1343" s="38"/>
      <c r="AA1343" s="38"/>
      <c r="AB1343" s="38"/>
      <c r="AC1343" s="38"/>
      <c r="AD1343" s="38"/>
      <c r="AE1343" s="38"/>
      <c r="AR1343" s="189" t="s">
        <v>315</v>
      </c>
      <c r="AT1343" s="189" t="s">
        <v>214</v>
      </c>
      <c r="AU1343" s="189" t="s">
        <v>87</v>
      </c>
      <c r="AY1343" s="21" t="s">
        <v>211</v>
      </c>
      <c r="BE1343" s="190">
        <f>IF(N1343="základní",J1343,0)</f>
        <v>0</v>
      </c>
      <c r="BF1343" s="190">
        <f>IF(N1343="snížená",J1343,0)</f>
        <v>0</v>
      </c>
      <c r="BG1343" s="190">
        <f>IF(N1343="zákl. přenesená",J1343,0)</f>
        <v>0</v>
      </c>
      <c r="BH1343" s="190">
        <f>IF(N1343="sníž. přenesená",J1343,0)</f>
        <v>0</v>
      </c>
      <c r="BI1343" s="190">
        <f>IF(N1343="nulová",J1343,0)</f>
        <v>0</v>
      </c>
      <c r="BJ1343" s="21" t="s">
        <v>85</v>
      </c>
      <c r="BK1343" s="190">
        <f>ROUND(I1343*H1343,2)</f>
        <v>0</v>
      </c>
      <c r="BL1343" s="21" t="s">
        <v>315</v>
      </c>
      <c r="BM1343" s="189" t="s">
        <v>1107</v>
      </c>
    </row>
    <row r="1344" spans="1:65" s="2" customFormat="1">
      <c r="A1344" s="38"/>
      <c r="B1344" s="39"/>
      <c r="C1344" s="40"/>
      <c r="D1344" s="191" t="s">
        <v>220</v>
      </c>
      <c r="E1344" s="40"/>
      <c r="F1344" s="192" t="s">
        <v>1108</v>
      </c>
      <c r="G1344" s="40"/>
      <c r="H1344" s="40"/>
      <c r="I1344" s="193"/>
      <c r="J1344" s="40"/>
      <c r="K1344" s="40"/>
      <c r="L1344" s="43"/>
      <c r="M1344" s="194"/>
      <c r="N1344" s="195"/>
      <c r="O1344" s="68"/>
      <c r="P1344" s="68"/>
      <c r="Q1344" s="68"/>
      <c r="R1344" s="68"/>
      <c r="S1344" s="68"/>
      <c r="T1344" s="69"/>
      <c r="U1344" s="38"/>
      <c r="V1344" s="38"/>
      <c r="W1344" s="38"/>
      <c r="X1344" s="38"/>
      <c r="Y1344" s="38"/>
      <c r="Z1344" s="38"/>
      <c r="AA1344" s="38"/>
      <c r="AB1344" s="38"/>
      <c r="AC1344" s="38"/>
      <c r="AD1344" s="38"/>
      <c r="AE1344" s="38"/>
      <c r="AT1344" s="21" t="s">
        <v>220</v>
      </c>
      <c r="AU1344" s="21" t="s">
        <v>87</v>
      </c>
    </row>
    <row r="1345" spans="1:65" s="14" customFormat="1">
      <c r="B1345" s="207"/>
      <c r="C1345" s="208"/>
      <c r="D1345" s="198" t="s">
        <v>222</v>
      </c>
      <c r="E1345" s="209" t="s">
        <v>19</v>
      </c>
      <c r="F1345" s="210" t="s">
        <v>126</v>
      </c>
      <c r="G1345" s="208"/>
      <c r="H1345" s="211">
        <v>1.3320000000000001</v>
      </c>
      <c r="I1345" s="212"/>
      <c r="J1345" s="208"/>
      <c r="K1345" s="208"/>
      <c r="L1345" s="213"/>
      <c r="M1345" s="214"/>
      <c r="N1345" s="215"/>
      <c r="O1345" s="215"/>
      <c r="P1345" s="215"/>
      <c r="Q1345" s="215"/>
      <c r="R1345" s="215"/>
      <c r="S1345" s="215"/>
      <c r="T1345" s="216"/>
      <c r="AT1345" s="217" t="s">
        <v>222</v>
      </c>
      <c r="AU1345" s="217" t="s">
        <v>87</v>
      </c>
      <c r="AV1345" s="14" t="s">
        <v>87</v>
      </c>
      <c r="AW1345" s="14" t="s">
        <v>36</v>
      </c>
      <c r="AX1345" s="14" t="s">
        <v>77</v>
      </c>
      <c r="AY1345" s="217" t="s">
        <v>211</v>
      </c>
    </row>
    <row r="1346" spans="1:65" s="15" customFormat="1">
      <c r="B1346" s="218"/>
      <c r="C1346" s="219"/>
      <c r="D1346" s="198" t="s">
        <v>222</v>
      </c>
      <c r="E1346" s="220" t="s">
        <v>19</v>
      </c>
      <c r="F1346" s="221" t="s">
        <v>227</v>
      </c>
      <c r="G1346" s="219"/>
      <c r="H1346" s="222">
        <v>1.3320000000000001</v>
      </c>
      <c r="I1346" s="223"/>
      <c r="J1346" s="219"/>
      <c r="K1346" s="219"/>
      <c r="L1346" s="224"/>
      <c r="M1346" s="225"/>
      <c r="N1346" s="226"/>
      <c r="O1346" s="226"/>
      <c r="P1346" s="226"/>
      <c r="Q1346" s="226"/>
      <c r="R1346" s="226"/>
      <c r="S1346" s="226"/>
      <c r="T1346" s="227"/>
      <c r="AT1346" s="228" t="s">
        <v>222</v>
      </c>
      <c r="AU1346" s="228" t="s">
        <v>87</v>
      </c>
      <c r="AV1346" s="15" t="s">
        <v>218</v>
      </c>
      <c r="AW1346" s="15" t="s">
        <v>36</v>
      </c>
      <c r="AX1346" s="15" t="s">
        <v>85</v>
      </c>
      <c r="AY1346" s="228" t="s">
        <v>211</v>
      </c>
    </row>
    <row r="1347" spans="1:65" s="2" customFormat="1" ht="33" customHeight="1">
      <c r="A1347" s="38"/>
      <c r="B1347" s="39"/>
      <c r="C1347" s="178" t="s">
        <v>1109</v>
      </c>
      <c r="D1347" s="178" t="s">
        <v>214</v>
      </c>
      <c r="E1347" s="179" t="s">
        <v>1110</v>
      </c>
      <c r="F1347" s="180" t="s">
        <v>1111</v>
      </c>
      <c r="G1347" s="181" t="s">
        <v>131</v>
      </c>
      <c r="H1347" s="182">
        <v>14</v>
      </c>
      <c r="I1347" s="183"/>
      <c r="J1347" s="184">
        <f>ROUND(I1347*H1347,2)</f>
        <v>0</v>
      </c>
      <c r="K1347" s="180" t="s">
        <v>217</v>
      </c>
      <c r="L1347" s="43"/>
      <c r="M1347" s="185" t="s">
        <v>19</v>
      </c>
      <c r="N1347" s="186" t="s">
        <v>48</v>
      </c>
      <c r="O1347" s="68"/>
      <c r="P1347" s="187">
        <f>O1347*H1347</f>
        <v>0</v>
      </c>
      <c r="Q1347" s="187">
        <v>0</v>
      </c>
      <c r="R1347" s="187">
        <f>Q1347*H1347</f>
        <v>0</v>
      </c>
      <c r="S1347" s="187">
        <v>8.0000000000000002E-3</v>
      </c>
      <c r="T1347" s="188">
        <f>S1347*H1347</f>
        <v>0.112</v>
      </c>
      <c r="U1347" s="38"/>
      <c r="V1347" s="38"/>
      <c r="W1347" s="38"/>
      <c r="X1347" s="38"/>
      <c r="Y1347" s="38"/>
      <c r="Z1347" s="38"/>
      <c r="AA1347" s="38"/>
      <c r="AB1347" s="38"/>
      <c r="AC1347" s="38"/>
      <c r="AD1347" s="38"/>
      <c r="AE1347" s="38"/>
      <c r="AR1347" s="189" t="s">
        <v>315</v>
      </c>
      <c r="AT1347" s="189" t="s">
        <v>214</v>
      </c>
      <c r="AU1347" s="189" t="s">
        <v>87</v>
      </c>
      <c r="AY1347" s="21" t="s">
        <v>211</v>
      </c>
      <c r="BE1347" s="190">
        <f>IF(N1347="základní",J1347,0)</f>
        <v>0</v>
      </c>
      <c r="BF1347" s="190">
        <f>IF(N1347="snížená",J1347,0)</f>
        <v>0</v>
      </c>
      <c r="BG1347" s="190">
        <f>IF(N1347="zákl. přenesená",J1347,0)</f>
        <v>0</v>
      </c>
      <c r="BH1347" s="190">
        <f>IF(N1347="sníž. přenesená",J1347,0)</f>
        <v>0</v>
      </c>
      <c r="BI1347" s="190">
        <f>IF(N1347="nulová",J1347,0)</f>
        <v>0</v>
      </c>
      <c r="BJ1347" s="21" t="s">
        <v>85</v>
      </c>
      <c r="BK1347" s="190">
        <f>ROUND(I1347*H1347,2)</f>
        <v>0</v>
      </c>
      <c r="BL1347" s="21" t="s">
        <v>315</v>
      </c>
      <c r="BM1347" s="189" t="s">
        <v>1112</v>
      </c>
    </row>
    <row r="1348" spans="1:65" s="2" customFormat="1">
      <c r="A1348" s="38"/>
      <c r="B1348" s="39"/>
      <c r="C1348" s="40"/>
      <c r="D1348" s="191" t="s">
        <v>220</v>
      </c>
      <c r="E1348" s="40"/>
      <c r="F1348" s="192" t="s">
        <v>1113</v>
      </c>
      <c r="G1348" s="40"/>
      <c r="H1348" s="40"/>
      <c r="I1348" s="193"/>
      <c r="J1348" s="40"/>
      <c r="K1348" s="40"/>
      <c r="L1348" s="43"/>
      <c r="M1348" s="194"/>
      <c r="N1348" s="195"/>
      <c r="O1348" s="68"/>
      <c r="P1348" s="68"/>
      <c r="Q1348" s="68"/>
      <c r="R1348" s="68"/>
      <c r="S1348" s="68"/>
      <c r="T1348" s="69"/>
      <c r="U1348" s="38"/>
      <c r="V1348" s="38"/>
      <c r="W1348" s="38"/>
      <c r="X1348" s="38"/>
      <c r="Y1348" s="38"/>
      <c r="Z1348" s="38"/>
      <c r="AA1348" s="38"/>
      <c r="AB1348" s="38"/>
      <c r="AC1348" s="38"/>
      <c r="AD1348" s="38"/>
      <c r="AE1348" s="38"/>
      <c r="AT1348" s="21" t="s">
        <v>220</v>
      </c>
      <c r="AU1348" s="21" t="s">
        <v>87</v>
      </c>
    </row>
    <row r="1349" spans="1:65" s="13" customFormat="1">
      <c r="B1349" s="196"/>
      <c r="C1349" s="197"/>
      <c r="D1349" s="198" t="s">
        <v>222</v>
      </c>
      <c r="E1349" s="199" t="s">
        <v>19</v>
      </c>
      <c r="F1349" s="200" t="s">
        <v>223</v>
      </c>
      <c r="G1349" s="197"/>
      <c r="H1349" s="199" t="s">
        <v>19</v>
      </c>
      <c r="I1349" s="201"/>
      <c r="J1349" s="197"/>
      <c r="K1349" s="197"/>
      <c r="L1349" s="202"/>
      <c r="M1349" s="203"/>
      <c r="N1349" s="204"/>
      <c r="O1349" s="204"/>
      <c r="P1349" s="204"/>
      <c r="Q1349" s="204"/>
      <c r="R1349" s="204"/>
      <c r="S1349" s="204"/>
      <c r="T1349" s="205"/>
      <c r="AT1349" s="206" t="s">
        <v>222</v>
      </c>
      <c r="AU1349" s="206" t="s">
        <v>87</v>
      </c>
      <c r="AV1349" s="13" t="s">
        <v>85</v>
      </c>
      <c r="AW1349" s="13" t="s">
        <v>36</v>
      </c>
      <c r="AX1349" s="13" t="s">
        <v>77</v>
      </c>
      <c r="AY1349" s="206" t="s">
        <v>211</v>
      </c>
    </row>
    <row r="1350" spans="1:65" s="13" customFormat="1">
      <c r="B1350" s="196"/>
      <c r="C1350" s="197"/>
      <c r="D1350" s="198" t="s">
        <v>222</v>
      </c>
      <c r="E1350" s="199" t="s">
        <v>19</v>
      </c>
      <c r="F1350" s="200" t="s">
        <v>984</v>
      </c>
      <c r="G1350" s="197"/>
      <c r="H1350" s="199" t="s">
        <v>19</v>
      </c>
      <c r="I1350" s="201"/>
      <c r="J1350" s="197"/>
      <c r="K1350" s="197"/>
      <c r="L1350" s="202"/>
      <c r="M1350" s="203"/>
      <c r="N1350" s="204"/>
      <c r="O1350" s="204"/>
      <c r="P1350" s="204"/>
      <c r="Q1350" s="204"/>
      <c r="R1350" s="204"/>
      <c r="S1350" s="204"/>
      <c r="T1350" s="205"/>
      <c r="AT1350" s="206" t="s">
        <v>222</v>
      </c>
      <c r="AU1350" s="206" t="s">
        <v>87</v>
      </c>
      <c r="AV1350" s="13" t="s">
        <v>85</v>
      </c>
      <c r="AW1350" s="13" t="s">
        <v>36</v>
      </c>
      <c r="AX1350" s="13" t="s">
        <v>77</v>
      </c>
      <c r="AY1350" s="206" t="s">
        <v>211</v>
      </c>
    </row>
    <row r="1351" spans="1:65" s="13" customFormat="1">
      <c r="B1351" s="196"/>
      <c r="C1351" s="197"/>
      <c r="D1351" s="198" t="s">
        <v>222</v>
      </c>
      <c r="E1351" s="199" t="s">
        <v>19</v>
      </c>
      <c r="F1351" s="200" t="s">
        <v>225</v>
      </c>
      <c r="G1351" s="197"/>
      <c r="H1351" s="199" t="s">
        <v>19</v>
      </c>
      <c r="I1351" s="201"/>
      <c r="J1351" s="197"/>
      <c r="K1351" s="197"/>
      <c r="L1351" s="202"/>
      <c r="M1351" s="203"/>
      <c r="N1351" s="204"/>
      <c r="O1351" s="204"/>
      <c r="P1351" s="204"/>
      <c r="Q1351" s="204"/>
      <c r="R1351" s="204"/>
      <c r="S1351" s="204"/>
      <c r="T1351" s="205"/>
      <c r="AT1351" s="206" t="s">
        <v>222</v>
      </c>
      <c r="AU1351" s="206" t="s">
        <v>87</v>
      </c>
      <c r="AV1351" s="13" t="s">
        <v>85</v>
      </c>
      <c r="AW1351" s="13" t="s">
        <v>36</v>
      </c>
      <c r="AX1351" s="13" t="s">
        <v>77</v>
      </c>
      <c r="AY1351" s="206" t="s">
        <v>211</v>
      </c>
    </row>
    <row r="1352" spans="1:65" s="14" customFormat="1">
      <c r="B1352" s="207"/>
      <c r="C1352" s="208"/>
      <c r="D1352" s="198" t="s">
        <v>222</v>
      </c>
      <c r="E1352" s="209" t="s">
        <v>19</v>
      </c>
      <c r="F1352" s="210" t="s">
        <v>1114</v>
      </c>
      <c r="G1352" s="208"/>
      <c r="H1352" s="211">
        <v>2.4</v>
      </c>
      <c r="I1352" s="212"/>
      <c r="J1352" s="208"/>
      <c r="K1352" s="208"/>
      <c r="L1352" s="213"/>
      <c r="M1352" s="214"/>
      <c r="N1352" s="215"/>
      <c r="O1352" s="215"/>
      <c r="P1352" s="215"/>
      <c r="Q1352" s="215"/>
      <c r="R1352" s="215"/>
      <c r="S1352" s="215"/>
      <c r="T1352" s="216"/>
      <c r="AT1352" s="217" t="s">
        <v>222</v>
      </c>
      <c r="AU1352" s="217" t="s">
        <v>87</v>
      </c>
      <c r="AV1352" s="14" t="s">
        <v>87</v>
      </c>
      <c r="AW1352" s="14" t="s">
        <v>36</v>
      </c>
      <c r="AX1352" s="14" t="s">
        <v>77</v>
      </c>
      <c r="AY1352" s="217" t="s">
        <v>211</v>
      </c>
    </row>
    <row r="1353" spans="1:65" s="14" customFormat="1">
      <c r="B1353" s="207"/>
      <c r="C1353" s="208"/>
      <c r="D1353" s="198" t="s">
        <v>222</v>
      </c>
      <c r="E1353" s="209" t="s">
        <v>19</v>
      </c>
      <c r="F1353" s="210" t="s">
        <v>1115</v>
      </c>
      <c r="G1353" s="208"/>
      <c r="H1353" s="211">
        <v>11.6</v>
      </c>
      <c r="I1353" s="212"/>
      <c r="J1353" s="208"/>
      <c r="K1353" s="208"/>
      <c r="L1353" s="213"/>
      <c r="M1353" s="214"/>
      <c r="N1353" s="215"/>
      <c r="O1353" s="215"/>
      <c r="P1353" s="215"/>
      <c r="Q1353" s="215"/>
      <c r="R1353" s="215"/>
      <c r="S1353" s="215"/>
      <c r="T1353" s="216"/>
      <c r="AT1353" s="217" t="s">
        <v>222</v>
      </c>
      <c r="AU1353" s="217" t="s">
        <v>87</v>
      </c>
      <c r="AV1353" s="14" t="s">
        <v>87</v>
      </c>
      <c r="AW1353" s="14" t="s">
        <v>36</v>
      </c>
      <c r="AX1353" s="14" t="s">
        <v>77</v>
      </c>
      <c r="AY1353" s="217" t="s">
        <v>211</v>
      </c>
    </row>
    <row r="1354" spans="1:65" s="15" customFormat="1">
      <c r="B1354" s="218"/>
      <c r="C1354" s="219"/>
      <c r="D1354" s="198" t="s">
        <v>222</v>
      </c>
      <c r="E1354" s="220" t="s">
        <v>19</v>
      </c>
      <c r="F1354" s="221" t="s">
        <v>227</v>
      </c>
      <c r="G1354" s="219"/>
      <c r="H1354" s="222">
        <v>14</v>
      </c>
      <c r="I1354" s="223"/>
      <c r="J1354" s="219"/>
      <c r="K1354" s="219"/>
      <c r="L1354" s="224"/>
      <c r="M1354" s="225"/>
      <c r="N1354" s="226"/>
      <c r="O1354" s="226"/>
      <c r="P1354" s="226"/>
      <c r="Q1354" s="226"/>
      <c r="R1354" s="226"/>
      <c r="S1354" s="226"/>
      <c r="T1354" s="227"/>
      <c r="AT1354" s="228" t="s">
        <v>222</v>
      </c>
      <c r="AU1354" s="228" t="s">
        <v>87</v>
      </c>
      <c r="AV1354" s="15" t="s">
        <v>218</v>
      </c>
      <c r="AW1354" s="15" t="s">
        <v>36</v>
      </c>
      <c r="AX1354" s="15" t="s">
        <v>85</v>
      </c>
      <c r="AY1354" s="228" t="s">
        <v>211</v>
      </c>
    </row>
    <row r="1355" spans="1:65" s="2" customFormat="1" ht="37.9" customHeight="1">
      <c r="A1355" s="38"/>
      <c r="B1355" s="39"/>
      <c r="C1355" s="178" t="s">
        <v>1116</v>
      </c>
      <c r="D1355" s="178" t="s">
        <v>214</v>
      </c>
      <c r="E1355" s="179" t="s">
        <v>1117</v>
      </c>
      <c r="F1355" s="180" t="s">
        <v>1118</v>
      </c>
      <c r="G1355" s="181" t="s">
        <v>131</v>
      </c>
      <c r="H1355" s="182">
        <v>66.900000000000006</v>
      </c>
      <c r="I1355" s="183"/>
      <c r="J1355" s="184">
        <f>ROUND(I1355*H1355,2)</f>
        <v>0</v>
      </c>
      <c r="K1355" s="180" t="s">
        <v>217</v>
      </c>
      <c r="L1355" s="43"/>
      <c r="M1355" s="185" t="s">
        <v>19</v>
      </c>
      <c r="N1355" s="186" t="s">
        <v>48</v>
      </c>
      <c r="O1355" s="68"/>
      <c r="P1355" s="187">
        <f>O1355*H1355</f>
        <v>0</v>
      </c>
      <c r="Q1355" s="187">
        <v>0</v>
      </c>
      <c r="R1355" s="187">
        <f>Q1355*H1355</f>
        <v>0</v>
      </c>
      <c r="S1355" s="187">
        <v>1.4E-2</v>
      </c>
      <c r="T1355" s="188">
        <f>S1355*H1355</f>
        <v>0.9366000000000001</v>
      </c>
      <c r="U1355" s="38"/>
      <c r="V1355" s="38"/>
      <c r="W1355" s="38"/>
      <c r="X1355" s="38"/>
      <c r="Y1355" s="38"/>
      <c r="Z1355" s="38"/>
      <c r="AA1355" s="38"/>
      <c r="AB1355" s="38"/>
      <c r="AC1355" s="38"/>
      <c r="AD1355" s="38"/>
      <c r="AE1355" s="38"/>
      <c r="AR1355" s="189" t="s">
        <v>315</v>
      </c>
      <c r="AT1355" s="189" t="s">
        <v>214</v>
      </c>
      <c r="AU1355" s="189" t="s">
        <v>87</v>
      </c>
      <c r="AY1355" s="21" t="s">
        <v>211</v>
      </c>
      <c r="BE1355" s="190">
        <f>IF(N1355="základní",J1355,0)</f>
        <v>0</v>
      </c>
      <c r="BF1355" s="190">
        <f>IF(N1355="snížená",J1355,0)</f>
        <v>0</v>
      </c>
      <c r="BG1355" s="190">
        <f>IF(N1355="zákl. přenesená",J1355,0)</f>
        <v>0</v>
      </c>
      <c r="BH1355" s="190">
        <f>IF(N1355="sníž. přenesená",J1355,0)</f>
        <v>0</v>
      </c>
      <c r="BI1355" s="190">
        <f>IF(N1355="nulová",J1355,0)</f>
        <v>0</v>
      </c>
      <c r="BJ1355" s="21" t="s">
        <v>85</v>
      </c>
      <c r="BK1355" s="190">
        <f>ROUND(I1355*H1355,2)</f>
        <v>0</v>
      </c>
      <c r="BL1355" s="21" t="s">
        <v>315</v>
      </c>
      <c r="BM1355" s="189" t="s">
        <v>1119</v>
      </c>
    </row>
    <row r="1356" spans="1:65" s="2" customFormat="1">
      <c r="A1356" s="38"/>
      <c r="B1356" s="39"/>
      <c r="C1356" s="40"/>
      <c r="D1356" s="191" t="s">
        <v>220</v>
      </c>
      <c r="E1356" s="40"/>
      <c r="F1356" s="192" t="s">
        <v>1120</v>
      </c>
      <c r="G1356" s="40"/>
      <c r="H1356" s="40"/>
      <c r="I1356" s="193"/>
      <c r="J1356" s="40"/>
      <c r="K1356" s="40"/>
      <c r="L1356" s="43"/>
      <c r="M1356" s="194"/>
      <c r="N1356" s="195"/>
      <c r="O1356" s="68"/>
      <c r="P1356" s="68"/>
      <c r="Q1356" s="68"/>
      <c r="R1356" s="68"/>
      <c r="S1356" s="68"/>
      <c r="T1356" s="69"/>
      <c r="U1356" s="38"/>
      <c r="V1356" s="38"/>
      <c r="W1356" s="38"/>
      <c r="X1356" s="38"/>
      <c r="Y1356" s="38"/>
      <c r="Z1356" s="38"/>
      <c r="AA1356" s="38"/>
      <c r="AB1356" s="38"/>
      <c r="AC1356" s="38"/>
      <c r="AD1356" s="38"/>
      <c r="AE1356" s="38"/>
      <c r="AT1356" s="21" t="s">
        <v>220</v>
      </c>
      <c r="AU1356" s="21" t="s">
        <v>87</v>
      </c>
    </row>
    <row r="1357" spans="1:65" s="13" customFormat="1">
      <c r="B1357" s="196"/>
      <c r="C1357" s="197"/>
      <c r="D1357" s="198" t="s">
        <v>222</v>
      </c>
      <c r="E1357" s="199" t="s">
        <v>19</v>
      </c>
      <c r="F1357" s="200" t="s">
        <v>223</v>
      </c>
      <c r="G1357" s="197"/>
      <c r="H1357" s="199" t="s">
        <v>19</v>
      </c>
      <c r="I1357" s="201"/>
      <c r="J1357" s="197"/>
      <c r="K1357" s="197"/>
      <c r="L1357" s="202"/>
      <c r="M1357" s="203"/>
      <c r="N1357" s="204"/>
      <c r="O1357" s="204"/>
      <c r="P1357" s="204"/>
      <c r="Q1357" s="204"/>
      <c r="R1357" s="204"/>
      <c r="S1357" s="204"/>
      <c r="T1357" s="205"/>
      <c r="AT1357" s="206" t="s">
        <v>222</v>
      </c>
      <c r="AU1357" s="206" t="s">
        <v>87</v>
      </c>
      <c r="AV1357" s="13" t="s">
        <v>85</v>
      </c>
      <c r="AW1357" s="13" t="s">
        <v>36</v>
      </c>
      <c r="AX1357" s="13" t="s">
        <v>77</v>
      </c>
      <c r="AY1357" s="206" t="s">
        <v>211</v>
      </c>
    </row>
    <row r="1358" spans="1:65" s="13" customFormat="1">
      <c r="B1358" s="196"/>
      <c r="C1358" s="197"/>
      <c r="D1358" s="198" t="s">
        <v>222</v>
      </c>
      <c r="E1358" s="199" t="s">
        <v>19</v>
      </c>
      <c r="F1358" s="200" t="s">
        <v>984</v>
      </c>
      <c r="G1358" s="197"/>
      <c r="H1358" s="199" t="s">
        <v>19</v>
      </c>
      <c r="I1358" s="201"/>
      <c r="J1358" s="197"/>
      <c r="K1358" s="197"/>
      <c r="L1358" s="202"/>
      <c r="M1358" s="203"/>
      <c r="N1358" s="204"/>
      <c r="O1358" s="204"/>
      <c r="P1358" s="204"/>
      <c r="Q1358" s="204"/>
      <c r="R1358" s="204"/>
      <c r="S1358" s="204"/>
      <c r="T1358" s="205"/>
      <c r="AT1358" s="206" t="s">
        <v>222</v>
      </c>
      <c r="AU1358" s="206" t="s">
        <v>87</v>
      </c>
      <c r="AV1358" s="13" t="s">
        <v>85</v>
      </c>
      <c r="AW1358" s="13" t="s">
        <v>36</v>
      </c>
      <c r="AX1358" s="13" t="s">
        <v>77</v>
      </c>
      <c r="AY1358" s="206" t="s">
        <v>211</v>
      </c>
    </row>
    <row r="1359" spans="1:65" s="13" customFormat="1">
      <c r="B1359" s="196"/>
      <c r="C1359" s="197"/>
      <c r="D1359" s="198" t="s">
        <v>222</v>
      </c>
      <c r="E1359" s="199" t="s">
        <v>19</v>
      </c>
      <c r="F1359" s="200" t="s">
        <v>225</v>
      </c>
      <c r="G1359" s="197"/>
      <c r="H1359" s="199" t="s">
        <v>19</v>
      </c>
      <c r="I1359" s="201"/>
      <c r="J1359" s="197"/>
      <c r="K1359" s="197"/>
      <c r="L1359" s="202"/>
      <c r="M1359" s="203"/>
      <c r="N1359" s="204"/>
      <c r="O1359" s="204"/>
      <c r="P1359" s="204"/>
      <c r="Q1359" s="204"/>
      <c r="R1359" s="204"/>
      <c r="S1359" s="204"/>
      <c r="T1359" s="205"/>
      <c r="AT1359" s="206" t="s">
        <v>222</v>
      </c>
      <c r="AU1359" s="206" t="s">
        <v>87</v>
      </c>
      <c r="AV1359" s="13" t="s">
        <v>85</v>
      </c>
      <c r="AW1359" s="13" t="s">
        <v>36</v>
      </c>
      <c r="AX1359" s="13" t="s">
        <v>77</v>
      </c>
      <c r="AY1359" s="206" t="s">
        <v>211</v>
      </c>
    </row>
    <row r="1360" spans="1:65" s="14" customFormat="1">
      <c r="B1360" s="207"/>
      <c r="C1360" s="208"/>
      <c r="D1360" s="198" t="s">
        <v>222</v>
      </c>
      <c r="E1360" s="209" t="s">
        <v>19</v>
      </c>
      <c r="F1360" s="210" t="s">
        <v>1121</v>
      </c>
      <c r="G1360" s="208"/>
      <c r="H1360" s="211">
        <v>7.9</v>
      </c>
      <c r="I1360" s="212"/>
      <c r="J1360" s="208"/>
      <c r="K1360" s="208"/>
      <c r="L1360" s="213"/>
      <c r="M1360" s="214"/>
      <c r="N1360" s="215"/>
      <c r="O1360" s="215"/>
      <c r="P1360" s="215"/>
      <c r="Q1360" s="215"/>
      <c r="R1360" s="215"/>
      <c r="S1360" s="215"/>
      <c r="T1360" s="216"/>
      <c r="AT1360" s="217" t="s">
        <v>222</v>
      </c>
      <c r="AU1360" s="217" t="s">
        <v>87</v>
      </c>
      <c r="AV1360" s="14" t="s">
        <v>87</v>
      </c>
      <c r="AW1360" s="14" t="s">
        <v>36</v>
      </c>
      <c r="AX1360" s="14" t="s">
        <v>77</v>
      </c>
      <c r="AY1360" s="217" t="s">
        <v>211</v>
      </c>
    </row>
    <row r="1361" spans="1:65" s="14" customFormat="1">
      <c r="B1361" s="207"/>
      <c r="C1361" s="208"/>
      <c r="D1361" s="198" t="s">
        <v>222</v>
      </c>
      <c r="E1361" s="209" t="s">
        <v>19</v>
      </c>
      <c r="F1361" s="210" t="s">
        <v>1122</v>
      </c>
      <c r="G1361" s="208"/>
      <c r="H1361" s="211">
        <v>5.7</v>
      </c>
      <c r="I1361" s="212"/>
      <c r="J1361" s="208"/>
      <c r="K1361" s="208"/>
      <c r="L1361" s="213"/>
      <c r="M1361" s="214"/>
      <c r="N1361" s="215"/>
      <c r="O1361" s="215"/>
      <c r="P1361" s="215"/>
      <c r="Q1361" s="215"/>
      <c r="R1361" s="215"/>
      <c r="S1361" s="215"/>
      <c r="T1361" s="216"/>
      <c r="AT1361" s="217" t="s">
        <v>222</v>
      </c>
      <c r="AU1361" s="217" t="s">
        <v>87</v>
      </c>
      <c r="AV1361" s="14" t="s">
        <v>87</v>
      </c>
      <c r="AW1361" s="14" t="s">
        <v>36</v>
      </c>
      <c r="AX1361" s="14" t="s">
        <v>77</v>
      </c>
      <c r="AY1361" s="217" t="s">
        <v>211</v>
      </c>
    </row>
    <row r="1362" spans="1:65" s="14" customFormat="1">
      <c r="B1362" s="207"/>
      <c r="C1362" s="208"/>
      <c r="D1362" s="198" t="s">
        <v>222</v>
      </c>
      <c r="E1362" s="209" t="s">
        <v>19</v>
      </c>
      <c r="F1362" s="210" t="s">
        <v>1123</v>
      </c>
      <c r="G1362" s="208"/>
      <c r="H1362" s="211">
        <v>4.5</v>
      </c>
      <c r="I1362" s="212"/>
      <c r="J1362" s="208"/>
      <c r="K1362" s="208"/>
      <c r="L1362" s="213"/>
      <c r="M1362" s="214"/>
      <c r="N1362" s="215"/>
      <c r="O1362" s="215"/>
      <c r="P1362" s="215"/>
      <c r="Q1362" s="215"/>
      <c r="R1362" s="215"/>
      <c r="S1362" s="215"/>
      <c r="T1362" s="216"/>
      <c r="AT1362" s="217" t="s">
        <v>222</v>
      </c>
      <c r="AU1362" s="217" t="s">
        <v>87</v>
      </c>
      <c r="AV1362" s="14" t="s">
        <v>87</v>
      </c>
      <c r="AW1362" s="14" t="s">
        <v>36</v>
      </c>
      <c r="AX1362" s="14" t="s">
        <v>77</v>
      </c>
      <c r="AY1362" s="217" t="s">
        <v>211</v>
      </c>
    </row>
    <row r="1363" spans="1:65" s="14" customFormat="1">
      <c r="B1363" s="207"/>
      <c r="C1363" s="208"/>
      <c r="D1363" s="198" t="s">
        <v>222</v>
      </c>
      <c r="E1363" s="209" t="s">
        <v>19</v>
      </c>
      <c r="F1363" s="210" t="s">
        <v>1124</v>
      </c>
      <c r="G1363" s="208"/>
      <c r="H1363" s="211">
        <v>3.3</v>
      </c>
      <c r="I1363" s="212"/>
      <c r="J1363" s="208"/>
      <c r="K1363" s="208"/>
      <c r="L1363" s="213"/>
      <c r="M1363" s="214"/>
      <c r="N1363" s="215"/>
      <c r="O1363" s="215"/>
      <c r="P1363" s="215"/>
      <c r="Q1363" s="215"/>
      <c r="R1363" s="215"/>
      <c r="S1363" s="215"/>
      <c r="T1363" s="216"/>
      <c r="AT1363" s="217" t="s">
        <v>222</v>
      </c>
      <c r="AU1363" s="217" t="s">
        <v>87</v>
      </c>
      <c r="AV1363" s="14" t="s">
        <v>87</v>
      </c>
      <c r="AW1363" s="14" t="s">
        <v>36</v>
      </c>
      <c r="AX1363" s="14" t="s">
        <v>77</v>
      </c>
      <c r="AY1363" s="217" t="s">
        <v>211</v>
      </c>
    </row>
    <row r="1364" spans="1:65" s="14" customFormat="1">
      <c r="B1364" s="207"/>
      <c r="C1364" s="208"/>
      <c r="D1364" s="198" t="s">
        <v>222</v>
      </c>
      <c r="E1364" s="209" t="s">
        <v>19</v>
      </c>
      <c r="F1364" s="210" t="s">
        <v>1125</v>
      </c>
      <c r="G1364" s="208"/>
      <c r="H1364" s="211">
        <v>2.2000000000000002</v>
      </c>
      <c r="I1364" s="212"/>
      <c r="J1364" s="208"/>
      <c r="K1364" s="208"/>
      <c r="L1364" s="213"/>
      <c r="M1364" s="214"/>
      <c r="N1364" s="215"/>
      <c r="O1364" s="215"/>
      <c r="P1364" s="215"/>
      <c r="Q1364" s="215"/>
      <c r="R1364" s="215"/>
      <c r="S1364" s="215"/>
      <c r="T1364" s="216"/>
      <c r="AT1364" s="217" t="s">
        <v>222</v>
      </c>
      <c r="AU1364" s="217" t="s">
        <v>87</v>
      </c>
      <c r="AV1364" s="14" t="s">
        <v>87</v>
      </c>
      <c r="AW1364" s="14" t="s">
        <v>36</v>
      </c>
      <c r="AX1364" s="14" t="s">
        <v>77</v>
      </c>
      <c r="AY1364" s="217" t="s">
        <v>211</v>
      </c>
    </row>
    <row r="1365" spans="1:65" s="14" customFormat="1">
      <c r="B1365" s="207"/>
      <c r="C1365" s="208"/>
      <c r="D1365" s="198" t="s">
        <v>222</v>
      </c>
      <c r="E1365" s="209" t="s">
        <v>19</v>
      </c>
      <c r="F1365" s="210" t="s">
        <v>1126</v>
      </c>
      <c r="G1365" s="208"/>
      <c r="H1365" s="211">
        <v>1.2</v>
      </c>
      <c r="I1365" s="212"/>
      <c r="J1365" s="208"/>
      <c r="K1365" s="208"/>
      <c r="L1365" s="213"/>
      <c r="M1365" s="214"/>
      <c r="N1365" s="215"/>
      <c r="O1365" s="215"/>
      <c r="P1365" s="215"/>
      <c r="Q1365" s="215"/>
      <c r="R1365" s="215"/>
      <c r="S1365" s="215"/>
      <c r="T1365" s="216"/>
      <c r="AT1365" s="217" t="s">
        <v>222</v>
      </c>
      <c r="AU1365" s="217" t="s">
        <v>87</v>
      </c>
      <c r="AV1365" s="14" t="s">
        <v>87</v>
      </c>
      <c r="AW1365" s="14" t="s">
        <v>36</v>
      </c>
      <c r="AX1365" s="14" t="s">
        <v>77</v>
      </c>
      <c r="AY1365" s="217" t="s">
        <v>211</v>
      </c>
    </row>
    <row r="1366" spans="1:65" s="14" customFormat="1">
      <c r="B1366" s="207"/>
      <c r="C1366" s="208"/>
      <c r="D1366" s="198" t="s">
        <v>222</v>
      </c>
      <c r="E1366" s="209" t="s">
        <v>19</v>
      </c>
      <c r="F1366" s="210" t="s">
        <v>1127</v>
      </c>
      <c r="G1366" s="208"/>
      <c r="H1366" s="211">
        <v>1.4</v>
      </c>
      <c r="I1366" s="212"/>
      <c r="J1366" s="208"/>
      <c r="K1366" s="208"/>
      <c r="L1366" s="213"/>
      <c r="M1366" s="214"/>
      <c r="N1366" s="215"/>
      <c r="O1366" s="215"/>
      <c r="P1366" s="215"/>
      <c r="Q1366" s="215"/>
      <c r="R1366" s="215"/>
      <c r="S1366" s="215"/>
      <c r="T1366" s="216"/>
      <c r="AT1366" s="217" t="s">
        <v>222</v>
      </c>
      <c r="AU1366" s="217" t="s">
        <v>87</v>
      </c>
      <c r="AV1366" s="14" t="s">
        <v>87</v>
      </c>
      <c r="AW1366" s="14" t="s">
        <v>36</v>
      </c>
      <c r="AX1366" s="14" t="s">
        <v>77</v>
      </c>
      <c r="AY1366" s="217" t="s">
        <v>211</v>
      </c>
    </row>
    <row r="1367" spans="1:65" s="14" customFormat="1">
      <c r="B1367" s="207"/>
      <c r="C1367" s="208"/>
      <c r="D1367" s="198" t="s">
        <v>222</v>
      </c>
      <c r="E1367" s="209" t="s">
        <v>19</v>
      </c>
      <c r="F1367" s="210" t="s">
        <v>1128</v>
      </c>
      <c r="G1367" s="208"/>
      <c r="H1367" s="211">
        <v>2.8</v>
      </c>
      <c r="I1367" s="212"/>
      <c r="J1367" s="208"/>
      <c r="K1367" s="208"/>
      <c r="L1367" s="213"/>
      <c r="M1367" s="214"/>
      <c r="N1367" s="215"/>
      <c r="O1367" s="215"/>
      <c r="P1367" s="215"/>
      <c r="Q1367" s="215"/>
      <c r="R1367" s="215"/>
      <c r="S1367" s="215"/>
      <c r="T1367" s="216"/>
      <c r="AT1367" s="217" t="s">
        <v>222</v>
      </c>
      <c r="AU1367" s="217" t="s">
        <v>87</v>
      </c>
      <c r="AV1367" s="14" t="s">
        <v>87</v>
      </c>
      <c r="AW1367" s="14" t="s">
        <v>36</v>
      </c>
      <c r="AX1367" s="14" t="s">
        <v>77</v>
      </c>
      <c r="AY1367" s="217" t="s">
        <v>211</v>
      </c>
    </row>
    <row r="1368" spans="1:65" s="14" customFormat="1">
      <c r="B1368" s="207"/>
      <c r="C1368" s="208"/>
      <c r="D1368" s="198" t="s">
        <v>222</v>
      </c>
      <c r="E1368" s="209" t="s">
        <v>19</v>
      </c>
      <c r="F1368" s="210" t="s">
        <v>1129</v>
      </c>
      <c r="G1368" s="208"/>
      <c r="H1368" s="211">
        <v>4.2</v>
      </c>
      <c r="I1368" s="212"/>
      <c r="J1368" s="208"/>
      <c r="K1368" s="208"/>
      <c r="L1368" s="213"/>
      <c r="M1368" s="214"/>
      <c r="N1368" s="215"/>
      <c r="O1368" s="215"/>
      <c r="P1368" s="215"/>
      <c r="Q1368" s="215"/>
      <c r="R1368" s="215"/>
      <c r="S1368" s="215"/>
      <c r="T1368" s="216"/>
      <c r="AT1368" s="217" t="s">
        <v>222</v>
      </c>
      <c r="AU1368" s="217" t="s">
        <v>87</v>
      </c>
      <c r="AV1368" s="14" t="s">
        <v>87</v>
      </c>
      <c r="AW1368" s="14" t="s">
        <v>36</v>
      </c>
      <c r="AX1368" s="14" t="s">
        <v>77</v>
      </c>
      <c r="AY1368" s="217" t="s">
        <v>211</v>
      </c>
    </row>
    <row r="1369" spans="1:65" s="14" customFormat="1">
      <c r="B1369" s="207"/>
      <c r="C1369" s="208"/>
      <c r="D1369" s="198" t="s">
        <v>222</v>
      </c>
      <c r="E1369" s="209" t="s">
        <v>19</v>
      </c>
      <c r="F1369" s="210" t="s">
        <v>1130</v>
      </c>
      <c r="G1369" s="208"/>
      <c r="H1369" s="211">
        <v>5.6</v>
      </c>
      <c r="I1369" s="212"/>
      <c r="J1369" s="208"/>
      <c r="K1369" s="208"/>
      <c r="L1369" s="213"/>
      <c r="M1369" s="214"/>
      <c r="N1369" s="215"/>
      <c r="O1369" s="215"/>
      <c r="P1369" s="215"/>
      <c r="Q1369" s="215"/>
      <c r="R1369" s="215"/>
      <c r="S1369" s="215"/>
      <c r="T1369" s="216"/>
      <c r="AT1369" s="217" t="s">
        <v>222</v>
      </c>
      <c r="AU1369" s="217" t="s">
        <v>87</v>
      </c>
      <c r="AV1369" s="14" t="s">
        <v>87</v>
      </c>
      <c r="AW1369" s="14" t="s">
        <v>36</v>
      </c>
      <c r="AX1369" s="14" t="s">
        <v>77</v>
      </c>
      <c r="AY1369" s="217" t="s">
        <v>211</v>
      </c>
    </row>
    <row r="1370" spans="1:65" s="14" customFormat="1">
      <c r="B1370" s="207"/>
      <c r="C1370" s="208"/>
      <c r="D1370" s="198" t="s">
        <v>222</v>
      </c>
      <c r="E1370" s="209" t="s">
        <v>19</v>
      </c>
      <c r="F1370" s="210" t="s">
        <v>1131</v>
      </c>
      <c r="G1370" s="208"/>
      <c r="H1370" s="211">
        <v>6.5</v>
      </c>
      <c r="I1370" s="212"/>
      <c r="J1370" s="208"/>
      <c r="K1370" s="208"/>
      <c r="L1370" s="213"/>
      <c r="M1370" s="214"/>
      <c r="N1370" s="215"/>
      <c r="O1370" s="215"/>
      <c r="P1370" s="215"/>
      <c r="Q1370" s="215"/>
      <c r="R1370" s="215"/>
      <c r="S1370" s="215"/>
      <c r="T1370" s="216"/>
      <c r="AT1370" s="217" t="s">
        <v>222</v>
      </c>
      <c r="AU1370" s="217" t="s">
        <v>87</v>
      </c>
      <c r="AV1370" s="14" t="s">
        <v>87</v>
      </c>
      <c r="AW1370" s="14" t="s">
        <v>36</v>
      </c>
      <c r="AX1370" s="14" t="s">
        <v>77</v>
      </c>
      <c r="AY1370" s="217" t="s">
        <v>211</v>
      </c>
    </row>
    <row r="1371" spans="1:65" s="14" customFormat="1">
      <c r="B1371" s="207"/>
      <c r="C1371" s="208"/>
      <c r="D1371" s="198" t="s">
        <v>222</v>
      </c>
      <c r="E1371" s="209" t="s">
        <v>19</v>
      </c>
      <c r="F1371" s="210" t="s">
        <v>1132</v>
      </c>
      <c r="G1371" s="208"/>
      <c r="H1371" s="211">
        <v>2.2000000000000002</v>
      </c>
      <c r="I1371" s="212"/>
      <c r="J1371" s="208"/>
      <c r="K1371" s="208"/>
      <c r="L1371" s="213"/>
      <c r="M1371" s="214"/>
      <c r="N1371" s="215"/>
      <c r="O1371" s="215"/>
      <c r="P1371" s="215"/>
      <c r="Q1371" s="215"/>
      <c r="R1371" s="215"/>
      <c r="S1371" s="215"/>
      <c r="T1371" s="216"/>
      <c r="AT1371" s="217" t="s">
        <v>222</v>
      </c>
      <c r="AU1371" s="217" t="s">
        <v>87</v>
      </c>
      <c r="AV1371" s="14" t="s">
        <v>87</v>
      </c>
      <c r="AW1371" s="14" t="s">
        <v>36</v>
      </c>
      <c r="AX1371" s="14" t="s">
        <v>77</v>
      </c>
      <c r="AY1371" s="217" t="s">
        <v>211</v>
      </c>
    </row>
    <row r="1372" spans="1:65" s="14" customFormat="1">
      <c r="B1372" s="207"/>
      <c r="C1372" s="208"/>
      <c r="D1372" s="198" t="s">
        <v>222</v>
      </c>
      <c r="E1372" s="209" t="s">
        <v>19</v>
      </c>
      <c r="F1372" s="210" t="s">
        <v>1133</v>
      </c>
      <c r="G1372" s="208"/>
      <c r="H1372" s="211">
        <v>2.9</v>
      </c>
      <c r="I1372" s="212"/>
      <c r="J1372" s="208"/>
      <c r="K1372" s="208"/>
      <c r="L1372" s="213"/>
      <c r="M1372" s="214"/>
      <c r="N1372" s="215"/>
      <c r="O1372" s="215"/>
      <c r="P1372" s="215"/>
      <c r="Q1372" s="215"/>
      <c r="R1372" s="215"/>
      <c r="S1372" s="215"/>
      <c r="T1372" s="216"/>
      <c r="AT1372" s="217" t="s">
        <v>222</v>
      </c>
      <c r="AU1372" s="217" t="s">
        <v>87</v>
      </c>
      <c r="AV1372" s="14" t="s">
        <v>87</v>
      </c>
      <c r="AW1372" s="14" t="s">
        <v>36</v>
      </c>
      <c r="AX1372" s="14" t="s">
        <v>77</v>
      </c>
      <c r="AY1372" s="217" t="s">
        <v>211</v>
      </c>
    </row>
    <row r="1373" spans="1:65" s="14" customFormat="1">
      <c r="B1373" s="207"/>
      <c r="C1373" s="208"/>
      <c r="D1373" s="198" t="s">
        <v>222</v>
      </c>
      <c r="E1373" s="209" t="s">
        <v>19</v>
      </c>
      <c r="F1373" s="210" t="s">
        <v>1134</v>
      </c>
      <c r="G1373" s="208"/>
      <c r="H1373" s="211">
        <v>16.5</v>
      </c>
      <c r="I1373" s="212"/>
      <c r="J1373" s="208"/>
      <c r="K1373" s="208"/>
      <c r="L1373" s="213"/>
      <c r="M1373" s="214"/>
      <c r="N1373" s="215"/>
      <c r="O1373" s="215"/>
      <c r="P1373" s="215"/>
      <c r="Q1373" s="215"/>
      <c r="R1373" s="215"/>
      <c r="S1373" s="215"/>
      <c r="T1373" s="216"/>
      <c r="AT1373" s="217" t="s">
        <v>222</v>
      </c>
      <c r="AU1373" s="217" t="s">
        <v>87</v>
      </c>
      <c r="AV1373" s="14" t="s">
        <v>87</v>
      </c>
      <c r="AW1373" s="14" t="s">
        <v>36</v>
      </c>
      <c r="AX1373" s="14" t="s">
        <v>77</v>
      </c>
      <c r="AY1373" s="217" t="s">
        <v>211</v>
      </c>
    </row>
    <row r="1374" spans="1:65" s="15" customFormat="1">
      <c r="B1374" s="218"/>
      <c r="C1374" s="219"/>
      <c r="D1374" s="198" t="s">
        <v>222</v>
      </c>
      <c r="E1374" s="220" t="s">
        <v>19</v>
      </c>
      <c r="F1374" s="221" t="s">
        <v>227</v>
      </c>
      <c r="G1374" s="219"/>
      <c r="H1374" s="222">
        <v>66.900000000000006</v>
      </c>
      <c r="I1374" s="223"/>
      <c r="J1374" s="219"/>
      <c r="K1374" s="219"/>
      <c r="L1374" s="224"/>
      <c r="M1374" s="225"/>
      <c r="N1374" s="226"/>
      <c r="O1374" s="226"/>
      <c r="P1374" s="226"/>
      <c r="Q1374" s="226"/>
      <c r="R1374" s="226"/>
      <c r="S1374" s="226"/>
      <c r="T1374" s="227"/>
      <c r="AT1374" s="228" t="s">
        <v>222</v>
      </c>
      <c r="AU1374" s="228" t="s">
        <v>87</v>
      </c>
      <c r="AV1374" s="15" t="s">
        <v>218</v>
      </c>
      <c r="AW1374" s="15" t="s">
        <v>36</v>
      </c>
      <c r="AX1374" s="15" t="s">
        <v>85</v>
      </c>
      <c r="AY1374" s="228" t="s">
        <v>211</v>
      </c>
    </row>
    <row r="1375" spans="1:65" s="2" customFormat="1" ht="37.9" customHeight="1">
      <c r="A1375" s="38"/>
      <c r="B1375" s="39"/>
      <c r="C1375" s="178" t="s">
        <v>1135</v>
      </c>
      <c r="D1375" s="178" t="s">
        <v>214</v>
      </c>
      <c r="E1375" s="179" t="s">
        <v>1136</v>
      </c>
      <c r="F1375" s="180" t="s">
        <v>1137</v>
      </c>
      <c r="G1375" s="181" t="s">
        <v>131</v>
      </c>
      <c r="H1375" s="182">
        <v>25.9</v>
      </c>
      <c r="I1375" s="183"/>
      <c r="J1375" s="184">
        <f>ROUND(I1375*H1375,2)</f>
        <v>0</v>
      </c>
      <c r="K1375" s="180" t="s">
        <v>217</v>
      </c>
      <c r="L1375" s="43"/>
      <c r="M1375" s="185" t="s">
        <v>19</v>
      </c>
      <c r="N1375" s="186" t="s">
        <v>48</v>
      </c>
      <c r="O1375" s="68"/>
      <c r="P1375" s="187">
        <f>O1375*H1375</f>
        <v>0</v>
      </c>
      <c r="Q1375" s="187">
        <v>0</v>
      </c>
      <c r="R1375" s="187">
        <f>Q1375*H1375</f>
        <v>0</v>
      </c>
      <c r="S1375" s="187">
        <v>2.4E-2</v>
      </c>
      <c r="T1375" s="188">
        <f>S1375*H1375</f>
        <v>0.62159999999999993</v>
      </c>
      <c r="U1375" s="38"/>
      <c r="V1375" s="38"/>
      <c r="W1375" s="38"/>
      <c r="X1375" s="38"/>
      <c r="Y1375" s="38"/>
      <c r="Z1375" s="38"/>
      <c r="AA1375" s="38"/>
      <c r="AB1375" s="38"/>
      <c r="AC1375" s="38"/>
      <c r="AD1375" s="38"/>
      <c r="AE1375" s="38"/>
      <c r="AR1375" s="189" t="s">
        <v>315</v>
      </c>
      <c r="AT1375" s="189" t="s">
        <v>214</v>
      </c>
      <c r="AU1375" s="189" t="s">
        <v>87</v>
      </c>
      <c r="AY1375" s="21" t="s">
        <v>211</v>
      </c>
      <c r="BE1375" s="190">
        <f>IF(N1375="základní",J1375,0)</f>
        <v>0</v>
      </c>
      <c r="BF1375" s="190">
        <f>IF(N1375="snížená",J1375,0)</f>
        <v>0</v>
      </c>
      <c r="BG1375" s="190">
        <f>IF(N1375="zákl. přenesená",J1375,0)</f>
        <v>0</v>
      </c>
      <c r="BH1375" s="190">
        <f>IF(N1375="sníž. přenesená",J1375,0)</f>
        <v>0</v>
      </c>
      <c r="BI1375" s="190">
        <f>IF(N1375="nulová",J1375,0)</f>
        <v>0</v>
      </c>
      <c r="BJ1375" s="21" t="s">
        <v>85</v>
      </c>
      <c r="BK1375" s="190">
        <f>ROUND(I1375*H1375,2)</f>
        <v>0</v>
      </c>
      <c r="BL1375" s="21" t="s">
        <v>315</v>
      </c>
      <c r="BM1375" s="189" t="s">
        <v>1138</v>
      </c>
    </row>
    <row r="1376" spans="1:65" s="2" customFormat="1">
      <c r="A1376" s="38"/>
      <c r="B1376" s="39"/>
      <c r="C1376" s="40"/>
      <c r="D1376" s="191" t="s">
        <v>220</v>
      </c>
      <c r="E1376" s="40"/>
      <c r="F1376" s="192" t="s">
        <v>1139</v>
      </c>
      <c r="G1376" s="40"/>
      <c r="H1376" s="40"/>
      <c r="I1376" s="193"/>
      <c r="J1376" s="40"/>
      <c r="K1376" s="40"/>
      <c r="L1376" s="43"/>
      <c r="M1376" s="194"/>
      <c r="N1376" s="195"/>
      <c r="O1376" s="68"/>
      <c r="P1376" s="68"/>
      <c r="Q1376" s="68"/>
      <c r="R1376" s="68"/>
      <c r="S1376" s="68"/>
      <c r="T1376" s="69"/>
      <c r="U1376" s="38"/>
      <c r="V1376" s="38"/>
      <c r="W1376" s="38"/>
      <c r="X1376" s="38"/>
      <c r="Y1376" s="38"/>
      <c r="Z1376" s="38"/>
      <c r="AA1376" s="38"/>
      <c r="AB1376" s="38"/>
      <c r="AC1376" s="38"/>
      <c r="AD1376" s="38"/>
      <c r="AE1376" s="38"/>
      <c r="AT1376" s="21" t="s">
        <v>220</v>
      </c>
      <c r="AU1376" s="21" t="s">
        <v>87</v>
      </c>
    </row>
    <row r="1377" spans="1:65" s="13" customFormat="1">
      <c r="B1377" s="196"/>
      <c r="C1377" s="197"/>
      <c r="D1377" s="198" t="s">
        <v>222</v>
      </c>
      <c r="E1377" s="199" t="s">
        <v>19</v>
      </c>
      <c r="F1377" s="200" t="s">
        <v>223</v>
      </c>
      <c r="G1377" s="197"/>
      <c r="H1377" s="199" t="s">
        <v>19</v>
      </c>
      <c r="I1377" s="201"/>
      <c r="J1377" s="197"/>
      <c r="K1377" s="197"/>
      <c r="L1377" s="202"/>
      <c r="M1377" s="203"/>
      <c r="N1377" s="204"/>
      <c r="O1377" s="204"/>
      <c r="P1377" s="204"/>
      <c r="Q1377" s="204"/>
      <c r="R1377" s="204"/>
      <c r="S1377" s="204"/>
      <c r="T1377" s="205"/>
      <c r="AT1377" s="206" t="s">
        <v>222</v>
      </c>
      <c r="AU1377" s="206" t="s">
        <v>87</v>
      </c>
      <c r="AV1377" s="13" t="s">
        <v>85</v>
      </c>
      <c r="AW1377" s="13" t="s">
        <v>36</v>
      </c>
      <c r="AX1377" s="13" t="s">
        <v>77</v>
      </c>
      <c r="AY1377" s="206" t="s">
        <v>211</v>
      </c>
    </row>
    <row r="1378" spans="1:65" s="13" customFormat="1">
      <c r="B1378" s="196"/>
      <c r="C1378" s="197"/>
      <c r="D1378" s="198" t="s">
        <v>222</v>
      </c>
      <c r="E1378" s="199" t="s">
        <v>19</v>
      </c>
      <c r="F1378" s="200" t="s">
        <v>984</v>
      </c>
      <c r="G1378" s="197"/>
      <c r="H1378" s="199" t="s">
        <v>19</v>
      </c>
      <c r="I1378" s="201"/>
      <c r="J1378" s="197"/>
      <c r="K1378" s="197"/>
      <c r="L1378" s="202"/>
      <c r="M1378" s="203"/>
      <c r="N1378" s="204"/>
      <c r="O1378" s="204"/>
      <c r="P1378" s="204"/>
      <c r="Q1378" s="204"/>
      <c r="R1378" s="204"/>
      <c r="S1378" s="204"/>
      <c r="T1378" s="205"/>
      <c r="AT1378" s="206" t="s">
        <v>222</v>
      </c>
      <c r="AU1378" s="206" t="s">
        <v>87</v>
      </c>
      <c r="AV1378" s="13" t="s">
        <v>85</v>
      </c>
      <c r="AW1378" s="13" t="s">
        <v>36</v>
      </c>
      <c r="AX1378" s="13" t="s">
        <v>77</v>
      </c>
      <c r="AY1378" s="206" t="s">
        <v>211</v>
      </c>
    </row>
    <row r="1379" spans="1:65" s="13" customFormat="1">
      <c r="B1379" s="196"/>
      <c r="C1379" s="197"/>
      <c r="D1379" s="198" t="s">
        <v>222</v>
      </c>
      <c r="E1379" s="199" t="s">
        <v>19</v>
      </c>
      <c r="F1379" s="200" t="s">
        <v>225</v>
      </c>
      <c r="G1379" s="197"/>
      <c r="H1379" s="199" t="s">
        <v>19</v>
      </c>
      <c r="I1379" s="201"/>
      <c r="J1379" s="197"/>
      <c r="K1379" s="197"/>
      <c r="L1379" s="202"/>
      <c r="M1379" s="203"/>
      <c r="N1379" s="204"/>
      <c r="O1379" s="204"/>
      <c r="P1379" s="204"/>
      <c r="Q1379" s="204"/>
      <c r="R1379" s="204"/>
      <c r="S1379" s="204"/>
      <c r="T1379" s="205"/>
      <c r="AT1379" s="206" t="s">
        <v>222</v>
      </c>
      <c r="AU1379" s="206" t="s">
        <v>87</v>
      </c>
      <c r="AV1379" s="13" t="s">
        <v>85</v>
      </c>
      <c r="AW1379" s="13" t="s">
        <v>36</v>
      </c>
      <c r="AX1379" s="13" t="s">
        <v>77</v>
      </c>
      <c r="AY1379" s="206" t="s">
        <v>211</v>
      </c>
    </row>
    <row r="1380" spans="1:65" s="14" customFormat="1">
      <c r="B1380" s="207"/>
      <c r="C1380" s="208"/>
      <c r="D1380" s="198" t="s">
        <v>222</v>
      </c>
      <c r="E1380" s="209" t="s">
        <v>19</v>
      </c>
      <c r="F1380" s="210" t="s">
        <v>1140</v>
      </c>
      <c r="G1380" s="208"/>
      <c r="H1380" s="211">
        <v>5</v>
      </c>
      <c r="I1380" s="212"/>
      <c r="J1380" s="208"/>
      <c r="K1380" s="208"/>
      <c r="L1380" s="213"/>
      <c r="M1380" s="214"/>
      <c r="N1380" s="215"/>
      <c r="O1380" s="215"/>
      <c r="P1380" s="215"/>
      <c r="Q1380" s="215"/>
      <c r="R1380" s="215"/>
      <c r="S1380" s="215"/>
      <c r="T1380" s="216"/>
      <c r="AT1380" s="217" t="s">
        <v>222</v>
      </c>
      <c r="AU1380" s="217" t="s">
        <v>87</v>
      </c>
      <c r="AV1380" s="14" t="s">
        <v>87</v>
      </c>
      <c r="AW1380" s="14" t="s">
        <v>36</v>
      </c>
      <c r="AX1380" s="14" t="s">
        <v>77</v>
      </c>
      <c r="AY1380" s="217" t="s">
        <v>211</v>
      </c>
    </row>
    <row r="1381" spans="1:65" s="14" customFormat="1">
      <c r="B1381" s="207"/>
      <c r="C1381" s="208"/>
      <c r="D1381" s="198" t="s">
        <v>222</v>
      </c>
      <c r="E1381" s="209" t="s">
        <v>19</v>
      </c>
      <c r="F1381" s="210" t="s">
        <v>1141</v>
      </c>
      <c r="G1381" s="208"/>
      <c r="H1381" s="211">
        <v>5.4</v>
      </c>
      <c r="I1381" s="212"/>
      <c r="J1381" s="208"/>
      <c r="K1381" s="208"/>
      <c r="L1381" s="213"/>
      <c r="M1381" s="214"/>
      <c r="N1381" s="215"/>
      <c r="O1381" s="215"/>
      <c r="P1381" s="215"/>
      <c r="Q1381" s="215"/>
      <c r="R1381" s="215"/>
      <c r="S1381" s="215"/>
      <c r="T1381" s="216"/>
      <c r="AT1381" s="217" t="s">
        <v>222</v>
      </c>
      <c r="AU1381" s="217" t="s">
        <v>87</v>
      </c>
      <c r="AV1381" s="14" t="s">
        <v>87</v>
      </c>
      <c r="AW1381" s="14" t="s">
        <v>36</v>
      </c>
      <c r="AX1381" s="14" t="s">
        <v>77</v>
      </c>
      <c r="AY1381" s="217" t="s">
        <v>211</v>
      </c>
    </row>
    <row r="1382" spans="1:65" s="14" customFormat="1">
      <c r="B1382" s="207"/>
      <c r="C1382" s="208"/>
      <c r="D1382" s="198" t="s">
        <v>222</v>
      </c>
      <c r="E1382" s="209" t="s">
        <v>19</v>
      </c>
      <c r="F1382" s="210" t="s">
        <v>1142</v>
      </c>
      <c r="G1382" s="208"/>
      <c r="H1382" s="211">
        <v>4.8</v>
      </c>
      <c r="I1382" s="212"/>
      <c r="J1382" s="208"/>
      <c r="K1382" s="208"/>
      <c r="L1382" s="213"/>
      <c r="M1382" s="214"/>
      <c r="N1382" s="215"/>
      <c r="O1382" s="215"/>
      <c r="P1382" s="215"/>
      <c r="Q1382" s="215"/>
      <c r="R1382" s="215"/>
      <c r="S1382" s="215"/>
      <c r="T1382" s="216"/>
      <c r="AT1382" s="217" t="s">
        <v>222</v>
      </c>
      <c r="AU1382" s="217" t="s">
        <v>87</v>
      </c>
      <c r="AV1382" s="14" t="s">
        <v>87</v>
      </c>
      <c r="AW1382" s="14" t="s">
        <v>36</v>
      </c>
      <c r="AX1382" s="14" t="s">
        <v>77</v>
      </c>
      <c r="AY1382" s="217" t="s">
        <v>211</v>
      </c>
    </row>
    <row r="1383" spans="1:65" s="14" customFormat="1">
      <c r="B1383" s="207"/>
      <c r="C1383" s="208"/>
      <c r="D1383" s="198" t="s">
        <v>222</v>
      </c>
      <c r="E1383" s="209" t="s">
        <v>19</v>
      </c>
      <c r="F1383" s="210" t="s">
        <v>1143</v>
      </c>
      <c r="G1383" s="208"/>
      <c r="H1383" s="211">
        <v>3.6</v>
      </c>
      <c r="I1383" s="212"/>
      <c r="J1383" s="208"/>
      <c r="K1383" s="208"/>
      <c r="L1383" s="213"/>
      <c r="M1383" s="214"/>
      <c r="N1383" s="215"/>
      <c r="O1383" s="215"/>
      <c r="P1383" s="215"/>
      <c r="Q1383" s="215"/>
      <c r="R1383" s="215"/>
      <c r="S1383" s="215"/>
      <c r="T1383" s="216"/>
      <c r="AT1383" s="217" t="s">
        <v>222</v>
      </c>
      <c r="AU1383" s="217" t="s">
        <v>87</v>
      </c>
      <c r="AV1383" s="14" t="s">
        <v>87</v>
      </c>
      <c r="AW1383" s="14" t="s">
        <v>36</v>
      </c>
      <c r="AX1383" s="14" t="s">
        <v>77</v>
      </c>
      <c r="AY1383" s="217" t="s">
        <v>211</v>
      </c>
    </row>
    <row r="1384" spans="1:65" s="14" customFormat="1">
      <c r="B1384" s="207"/>
      <c r="C1384" s="208"/>
      <c r="D1384" s="198" t="s">
        <v>222</v>
      </c>
      <c r="E1384" s="209" t="s">
        <v>19</v>
      </c>
      <c r="F1384" s="210" t="s">
        <v>1144</v>
      </c>
      <c r="G1384" s="208"/>
      <c r="H1384" s="211">
        <v>1.5</v>
      </c>
      <c r="I1384" s="212"/>
      <c r="J1384" s="208"/>
      <c r="K1384" s="208"/>
      <c r="L1384" s="213"/>
      <c r="M1384" s="214"/>
      <c r="N1384" s="215"/>
      <c r="O1384" s="215"/>
      <c r="P1384" s="215"/>
      <c r="Q1384" s="215"/>
      <c r="R1384" s="215"/>
      <c r="S1384" s="215"/>
      <c r="T1384" s="216"/>
      <c r="AT1384" s="217" t="s">
        <v>222</v>
      </c>
      <c r="AU1384" s="217" t="s">
        <v>87</v>
      </c>
      <c r="AV1384" s="14" t="s">
        <v>87</v>
      </c>
      <c r="AW1384" s="14" t="s">
        <v>36</v>
      </c>
      <c r="AX1384" s="14" t="s">
        <v>77</v>
      </c>
      <c r="AY1384" s="217" t="s">
        <v>211</v>
      </c>
    </row>
    <row r="1385" spans="1:65" s="14" customFormat="1">
      <c r="B1385" s="207"/>
      <c r="C1385" s="208"/>
      <c r="D1385" s="198" t="s">
        <v>222</v>
      </c>
      <c r="E1385" s="209" t="s">
        <v>19</v>
      </c>
      <c r="F1385" s="210" t="s">
        <v>1145</v>
      </c>
      <c r="G1385" s="208"/>
      <c r="H1385" s="211">
        <v>3.4</v>
      </c>
      <c r="I1385" s="212"/>
      <c r="J1385" s="208"/>
      <c r="K1385" s="208"/>
      <c r="L1385" s="213"/>
      <c r="M1385" s="214"/>
      <c r="N1385" s="215"/>
      <c r="O1385" s="215"/>
      <c r="P1385" s="215"/>
      <c r="Q1385" s="215"/>
      <c r="R1385" s="215"/>
      <c r="S1385" s="215"/>
      <c r="T1385" s="216"/>
      <c r="AT1385" s="217" t="s">
        <v>222</v>
      </c>
      <c r="AU1385" s="217" t="s">
        <v>87</v>
      </c>
      <c r="AV1385" s="14" t="s">
        <v>87</v>
      </c>
      <c r="AW1385" s="14" t="s">
        <v>36</v>
      </c>
      <c r="AX1385" s="14" t="s">
        <v>77</v>
      </c>
      <c r="AY1385" s="217" t="s">
        <v>211</v>
      </c>
    </row>
    <row r="1386" spans="1:65" s="14" customFormat="1">
      <c r="B1386" s="207"/>
      <c r="C1386" s="208"/>
      <c r="D1386" s="198" t="s">
        <v>222</v>
      </c>
      <c r="E1386" s="209" t="s">
        <v>19</v>
      </c>
      <c r="F1386" s="210" t="s">
        <v>1146</v>
      </c>
      <c r="G1386" s="208"/>
      <c r="H1386" s="211">
        <v>2.2000000000000002</v>
      </c>
      <c r="I1386" s="212"/>
      <c r="J1386" s="208"/>
      <c r="K1386" s="208"/>
      <c r="L1386" s="213"/>
      <c r="M1386" s="214"/>
      <c r="N1386" s="215"/>
      <c r="O1386" s="215"/>
      <c r="P1386" s="215"/>
      <c r="Q1386" s="215"/>
      <c r="R1386" s="215"/>
      <c r="S1386" s="215"/>
      <c r="T1386" s="216"/>
      <c r="AT1386" s="217" t="s">
        <v>222</v>
      </c>
      <c r="AU1386" s="217" t="s">
        <v>87</v>
      </c>
      <c r="AV1386" s="14" t="s">
        <v>87</v>
      </c>
      <c r="AW1386" s="14" t="s">
        <v>36</v>
      </c>
      <c r="AX1386" s="14" t="s">
        <v>77</v>
      </c>
      <c r="AY1386" s="217" t="s">
        <v>211</v>
      </c>
    </row>
    <row r="1387" spans="1:65" s="15" customFormat="1">
      <c r="B1387" s="218"/>
      <c r="C1387" s="219"/>
      <c r="D1387" s="198" t="s">
        <v>222</v>
      </c>
      <c r="E1387" s="220" t="s">
        <v>19</v>
      </c>
      <c r="F1387" s="221" t="s">
        <v>227</v>
      </c>
      <c r="G1387" s="219"/>
      <c r="H1387" s="222">
        <v>25.9</v>
      </c>
      <c r="I1387" s="223"/>
      <c r="J1387" s="219"/>
      <c r="K1387" s="219"/>
      <c r="L1387" s="224"/>
      <c r="M1387" s="225"/>
      <c r="N1387" s="226"/>
      <c r="O1387" s="226"/>
      <c r="P1387" s="226"/>
      <c r="Q1387" s="226"/>
      <c r="R1387" s="226"/>
      <c r="S1387" s="226"/>
      <c r="T1387" s="227"/>
      <c r="AT1387" s="228" t="s">
        <v>222</v>
      </c>
      <c r="AU1387" s="228" t="s">
        <v>87</v>
      </c>
      <c r="AV1387" s="15" t="s">
        <v>218</v>
      </c>
      <c r="AW1387" s="15" t="s">
        <v>36</v>
      </c>
      <c r="AX1387" s="15" t="s">
        <v>85</v>
      </c>
      <c r="AY1387" s="228" t="s">
        <v>211</v>
      </c>
    </row>
    <row r="1388" spans="1:65" s="2" customFormat="1" ht="37.9" customHeight="1">
      <c r="A1388" s="38"/>
      <c r="B1388" s="39"/>
      <c r="C1388" s="178" t="s">
        <v>1147</v>
      </c>
      <c r="D1388" s="178" t="s">
        <v>214</v>
      </c>
      <c r="E1388" s="179" t="s">
        <v>1148</v>
      </c>
      <c r="F1388" s="180" t="s">
        <v>1149</v>
      </c>
      <c r="G1388" s="181" t="s">
        <v>131</v>
      </c>
      <c r="H1388" s="182">
        <v>12</v>
      </c>
      <c r="I1388" s="183"/>
      <c r="J1388" s="184">
        <f>ROUND(I1388*H1388,2)</f>
        <v>0</v>
      </c>
      <c r="K1388" s="180" t="s">
        <v>217</v>
      </c>
      <c r="L1388" s="43"/>
      <c r="M1388" s="185" t="s">
        <v>19</v>
      </c>
      <c r="N1388" s="186" t="s">
        <v>48</v>
      </c>
      <c r="O1388" s="68"/>
      <c r="P1388" s="187">
        <f>O1388*H1388</f>
        <v>0</v>
      </c>
      <c r="Q1388" s="187">
        <v>0</v>
      </c>
      <c r="R1388" s="187">
        <f>Q1388*H1388</f>
        <v>0</v>
      </c>
      <c r="S1388" s="187">
        <v>3.2000000000000001E-2</v>
      </c>
      <c r="T1388" s="188">
        <f>S1388*H1388</f>
        <v>0.38400000000000001</v>
      </c>
      <c r="U1388" s="38"/>
      <c r="V1388" s="38"/>
      <c r="W1388" s="38"/>
      <c r="X1388" s="38"/>
      <c r="Y1388" s="38"/>
      <c r="Z1388" s="38"/>
      <c r="AA1388" s="38"/>
      <c r="AB1388" s="38"/>
      <c r="AC1388" s="38"/>
      <c r="AD1388" s="38"/>
      <c r="AE1388" s="38"/>
      <c r="AR1388" s="189" t="s">
        <v>315</v>
      </c>
      <c r="AT1388" s="189" t="s">
        <v>214</v>
      </c>
      <c r="AU1388" s="189" t="s">
        <v>87</v>
      </c>
      <c r="AY1388" s="21" t="s">
        <v>211</v>
      </c>
      <c r="BE1388" s="190">
        <f>IF(N1388="základní",J1388,0)</f>
        <v>0</v>
      </c>
      <c r="BF1388" s="190">
        <f>IF(N1388="snížená",J1388,0)</f>
        <v>0</v>
      </c>
      <c r="BG1388" s="190">
        <f>IF(N1388="zákl. přenesená",J1388,0)</f>
        <v>0</v>
      </c>
      <c r="BH1388" s="190">
        <f>IF(N1388="sníž. přenesená",J1388,0)</f>
        <v>0</v>
      </c>
      <c r="BI1388" s="190">
        <f>IF(N1388="nulová",J1388,0)</f>
        <v>0</v>
      </c>
      <c r="BJ1388" s="21" t="s">
        <v>85</v>
      </c>
      <c r="BK1388" s="190">
        <f>ROUND(I1388*H1388,2)</f>
        <v>0</v>
      </c>
      <c r="BL1388" s="21" t="s">
        <v>315</v>
      </c>
      <c r="BM1388" s="189" t="s">
        <v>1150</v>
      </c>
    </row>
    <row r="1389" spans="1:65" s="2" customFormat="1">
      <c r="A1389" s="38"/>
      <c r="B1389" s="39"/>
      <c r="C1389" s="40"/>
      <c r="D1389" s="191" t="s">
        <v>220</v>
      </c>
      <c r="E1389" s="40"/>
      <c r="F1389" s="192" t="s">
        <v>1151</v>
      </c>
      <c r="G1389" s="40"/>
      <c r="H1389" s="40"/>
      <c r="I1389" s="193"/>
      <c r="J1389" s="40"/>
      <c r="K1389" s="40"/>
      <c r="L1389" s="43"/>
      <c r="M1389" s="194"/>
      <c r="N1389" s="195"/>
      <c r="O1389" s="68"/>
      <c r="P1389" s="68"/>
      <c r="Q1389" s="68"/>
      <c r="R1389" s="68"/>
      <c r="S1389" s="68"/>
      <c r="T1389" s="69"/>
      <c r="U1389" s="38"/>
      <c r="V1389" s="38"/>
      <c r="W1389" s="38"/>
      <c r="X1389" s="38"/>
      <c r="Y1389" s="38"/>
      <c r="Z1389" s="38"/>
      <c r="AA1389" s="38"/>
      <c r="AB1389" s="38"/>
      <c r="AC1389" s="38"/>
      <c r="AD1389" s="38"/>
      <c r="AE1389" s="38"/>
      <c r="AT1389" s="21" t="s">
        <v>220</v>
      </c>
      <c r="AU1389" s="21" t="s">
        <v>87</v>
      </c>
    </row>
    <row r="1390" spans="1:65" s="13" customFormat="1">
      <c r="B1390" s="196"/>
      <c r="C1390" s="197"/>
      <c r="D1390" s="198" t="s">
        <v>222</v>
      </c>
      <c r="E1390" s="199" t="s">
        <v>19</v>
      </c>
      <c r="F1390" s="200" t="s">
        <v>223</v>
      </c>
      <c r="G1390" s="197"/>
      <c r="H1390" s="199" t="s">
        <v>19</v>
      </c>
      <c r="I1390" s="201"/>
      <c r="J1390" s="197"/>
      <c r="K1390" s="197"/>
      <c r="L1390" s="202"/>
      <c r="M1390" s="203"/>
      <c r="N1390" s="204"/>
      <c r="O1390" s="204"/>
      <c r="P1390" s="204"/>
      <c r="Q1390" s="204"/>
      <c r="R1390" s="204"/>
      <c r="S1390" s="204"/>
      <c r="T1390" s="205"/>
      <c r="AT1390" s="206" t="s">
        <v>222</v>
      </c>
      <c r="AU1390" s="206" t="s">
        <v>87</v>
      </c>
      <c r="AV1390" s="13" t="s">
        <v>85</v>
      </c>
      <c r="AW1390" s="13" t="s">
        <v>36</v>
      </c>
      <c r="AX1390" s="13" t="s">
        <v>77</v>
      </c>
      <c r="AY1390" s="206" t="s">
        <v>211</v>
      </c>
    </row>
    <row r="1391" spans="1:65" s="13" customFormat="1">
      <c r="B1391" s="196"/>
      <c r="C1391" s="197"/>
      <c r="D1391" s="198" t="s">
        <v>222</v>
      </c>
      <c r="E1391" s="199" t="s">
        <v>19</v>
      </c>
      <c r="F1391" s="200" t="s">
        <v>984</v>
      </c>
      <c r="G1391" s="197"/>
      <c r="H1391" s="199" t="s">
        <v>19</v>
      </c>
      <c r="I1391" s="201"/>
      <c r="J1391" s="197"/>
      <c r="K1391" s="197"/>
      <c r="L1391" s="202"/>
      <c r="M1391" s="203"/>
      <c r="N1391" s="204"/>
      <c r="O1391" s="204"/>
      <c r="P1391" s="204"/>
      <c r="Q1391" s="204"/>
      <c r="R1391" s="204"/>
      <c r="S1391" s="204"/>
      <c r="T1391" s="205"/>
      <c r="AT1391" s="206" t="s">
        <v>222</v>
      </c>
      <c r="AU1391" s="206" t="s">
        <v>87</v>
      </c>
      <c r="AV1391" s="13" t="s">
        <v>85</v>
      </c>
      <c r="AW1391" s="13" t="s">
        <v>36</v>
      </c>
      <c r="AX1391" s="13" t="s">
        <v>77</v>
      </c>
      <c r="AY1391" s="206" t="s">
        <v>211</v>
      </c>
    </row>
    <row r="1392" spans="1:65" s="13" customFormat="1">
      <c r="B1392" s="196"/>
      <c r="C1392" s="197"/>
      <c r="D1392" s="198" t="s">
        <v>222</v>
      </c>
      <c r="E1392" s="199" t="s">
        <v>19</v>
      </c>
      <c r="F1392" s="200" t="s">
        <v>225</v>
      </c>
      <c r="G1392" s="197"/>
      <c r="H1392" s="199" t="s">
        <v>19</v>
      </c>
      <c r="I1392" s="201"/>
      <c r="J1392" s="197"/>
      <c r="K1392" s="197"/>
      <c r="L1392" s="202"/>
      <c r="M1392" s="203"/>
      <c r="N1392" s="204"/>
      <c r="O1392" s="204"/>
      <c r="P1392" s="204"/>
      <c r="Q1392" s="204"/>
      <c r="R1392" s="204"/>
      <c r="S1392" s="204"/>
      <c r="T1392" s="205"/>
      <c r="AT1392" s="206" t="s">
        <v>222</v>
      </c>
      <c r="AU1392" s="206" t="s">
        <v>87</v>
      </c>
      <c r="AV1392" s="13" t="s">
        <v>85</v>
      </c>
      <c r="AW1392" s="13" t="s">
        <v>36</v>
      </c>
      <c r="AX1392" s="13" t="s">
        <v>77</v>
      </c>
      <c r="AY1392" s="206" t="s">
        <v>211</v>
      </c>
    </row>
    <row r="1393" spans="1:65" s="14" customFormat="1">
      <c r="B1393" s="207"/>
      <c r="C1393" s="208"/>
      <c r="D1393" s="198" t="s">
        <v>222</v>
      </c>
      <c r="E1393" s="209" t="s">
        <v>19</v>
      </c>
      <c r="F1393" s="210" t="s">
        <v>1152</v>
      </c>
      <c r="G1393" s="208"/>
      <c r="H1393" s="211">
        <v>12</v>
      </c>
      <c r="I1393" s="212"/>
      <c r="J1393" s="208"/>
      <c r="K1393" s="208"/>
      <c r="L1393" s="213"/>
      <c r="M1393" s="214"/>
      <c r="N1393" s="215"/>
      <c r="O1393" s="215"/>
      <c r="P1393" s="215"/>
      <c r="Q1393" s="215"/>
      <c r="R1393" s="215"/>
      <c r="S1393" s="215"/>
      <c r="T1393" s="216"/>
      <c r="AT1393" s="217" t="s">
        <v>222</v>
      </c>
      <c r="AU1393" s="217" t="s">
        <v>87</v>
      </c>
      <c r="AV1393" s="14" t="s">
        <v>87</v>
      </c>
      <c r="AW1393" s="14" t="s">
        <v>36</v>
      </c>
      <c r="AX1393" s="14" t="s">
        <v>77</v>
      </c>
      <c r="AY1393" s="217" t="s">
        <v>211</v>
      </c>
    </row>
    <row r="1394" spans="1:65" s="15" customFormat="1">
      <c r="B1394" s="218"/>
      <c r="C1394" s="219"/>
      <c r="D1394" s="198" t="s">
        <v>222</v>
      </c>
      <c r="E1394" s="220" t="s">
        <v>19</v>
      </c>
      <c r="F1394" s="221" t="s">
        <v>227</v>
      </c>
      <c r="G1394" s="219"/>
      <c r="H1394" s="222">
        <v>12</v>
      </c>
      <c r="I1394" s="223"/>
      <c r="J1394" s="219"/>
      <c r="K1394" s="219"/>
      <c r="L1394" s="224"/>
      <c r="M1394" s="225"/>
      <c r="N1394" s="226"/>
      <c r="O1394" s="226"/>
      <c r="P1394" s="226"/>
      <c r="Q1394" s="226"/>
      <c r="R1394" s="226"/>
      <c r="S1394" s="226"/>
      <c r="T1394" s="227"/>
      <c r="AT1394" s="228" t="s">
        <v>222</v>
      </c>
      <c r="AU1394" s="228" t="s">
        <v>87</v>
      </c>
      <c r="AV1394" s="15" t="s">
        <v>218</v>
      </c>
      <c r="AW1394" s="15" t="s">
        <v>36</v>
      </c>
      <c r="AX1394" s="15" t="s">
        <v>85</v>
      </c>
      <c r="AY1394" s="228" t="s">
        <v>211</v>
      </c>
    </row>
    <row r="1395" spans="1:65" s="2" customFormat="1" ht="49.15" customHeight="1">
      <c r="A1395" s="38"/>
      <c r="B1395" s="39"/>
      <c r="C1395" s="178" t="s">
        <v>1153</v>
      </c>
      <c r="D1395" s="178" t="s">
        <v>214</v>
      </c>
      <c r="E1395" s="179" t="s">
        <v>1154</v>
      </c>
      <c r="F1395" s="180" t="s">
        <v>1155</v>
      </c>
      <c r="G1395" s="181" t="s">
        <v>131</v>
      </c>
      <c r="H1395" s="182">
        <v>14</v>
      </c>
      <c r="I1395" s="183"/>
      <c r="J1395" s="184">
        <f>ROUND(I1395*H1395,2)</f>
        <v>0</v>
      </c>
      <c r="K1395" s="180" t="s">
        <v>217</v>
      </c>
      <c r="L1395" s="43"/>
      <c r="M1395" s="185" t="s">
        <v>19</v>
      </c>
      <c r="N1395" s="186" t="s">
        <v>48</v>
      </c>
      <c r="O1395" s="68"/>
      <c r="P1395" s="187">
        <f>O1395*H1395</f>
        <v>0</v>
      </c>
      <c r="Q1395" s="187">
        <v>0</v>
      </c>
      <c r="R1395" s="187">
        <f>Q1395*H1395</f>
        <v>0</v>
      </c>
      <c r="S1395" s="187">
        <v>0</v>
      </c>
      <c r="T1395" s="188">
        <f>S1395*H1395</f>
        <v>0</v>
      </c>
      <c r="U1395" s="38"/>
      <c r="V1395" s="38"/>
      <c r="W1395" s="38"/>
      <c r="X1395" s="38"/>
      <c r="Y1395" s="38"/>
      <c r="Z1395" s="38"/>
      <c r="AA1395" s="38"/>
      <c r="AB1395" s="38"/>
      <c r="AC1395" s="38"/>
      <c r="AD1395" s="38"/>
      <c r="AE1395" s="38"/>
      <c r="AR1395" s="189" t="s">
        <v>315</v>
      </c>
      <c r="AT1395" s="189" t="s">
        <v>214</v>
      </c>
      <c r="AU1395" s="189" t="s">
        <v>87</v>
      </c>
      <c r="AY1395" s="21" t="s">
        <v>211</v>
      </c>
      <c r="BE1395" s="190">
        <f>IF(N1395="základní",J1395,0)</f>
        <v>0</v>
      </c>
      <c r="BF1395" s="190">
        <f>IF(N1395="snížená",J1395,0)</f>
        <v>0</v>
      </c>
      <c r="BG1395" s="190">
        <f>IF(N1395="zákl. přenesená",J1395,0)</f>
        <v>0</v>
      </c>
      <c r="BH1395" s="190">
        <f>IF(N1395="sníž. přenesená",J1395,0)</f>
        <v>0</v>
      </c>
      <c r="BI1395" s="190">
        <f>IF(N1395="nulová",J1395,0)</f>
        <v>0</v>
      </c>
      <c r="BJ1395" s="21" t="s">
        <v>85</v>
      </c>
      <c r="BK1395" s="190">
        <f>ROUND(I1395*H1395,2)</f>
        <v>0</v>
      </c>
      <c r="BL1395" s="21" t="s">
        <v>315</v>
      </c>
      <c r="BM1395" s="189" t="s">
        <v>1156</v>
      </c>
    </row>
    <row r="1396" spans="1:65" s="2" customFormat="1">
      <c r="A1396" s="38"/>
      <c r="B1396" s="39"/>
      <c r="C1396" s="40"/>
      <c r="D1396" s="191" t="s">
        <v>220</v>
      </c>
      <c r="E1396" s="40"/>
      <c r="F1396" s="192" t="s">
        <v>1157</v>
      </c>
      <c r="G1396" s="40"/>
      <c r="H1396" s="40"/>
      <c r="I1396" s="193"/>
      <c r="J1396" s="40"/>
      <c r="K1396" s="40"/>
      <c r="L1396" s="43"/>
      <c r="M1396" s="194"/>
      <c r="N1396" s="195"/>
      <c r="O1396" s="68"/>
      <c r="P1396" s="68"/>
      <c r="Q1396" s="68"/>
      <c r="R1396" s="68"/>
      <c r="S1396" s="68"/>
      <c r="T1396" s="69"/>
      <c r="U1396" s="38"/>
      <c r="V1396" s="38"/>
      <c r="W1396" s="38"/>
      <c r="X1396" s="38"/>
      <c r="Y1396" s="38"/>
      <c r="Z1396" s="38"/>
      <c r="AA1396" s="38"/>
      <c r="AB1396" s="38"/>
      <c r="AC1396" s="38"/>
      <c r="AD1396" s="38"/>
      <c r="AE1396" s="38"/>
      <c r="AT1396" s="21" t="s">
        <v>220</v>
      </c>
      <c r="AU1396" s="21" t="s">
        <v>87</v>
      </c>
    </row>
    <row r="1397" spans="1:65" s="13" customFormat="1">
      <c r="B1397" s="196"/>
      <c r="C1397" s="197"/>
      <c r="D1397" s="198" t="s">
        <v>222</v>
      </c>
      <c r="E1397" s="199" t="s">
        <v>19</v>
      </c>
      <c r="F1397" s="200" t="s">
        <v>223</v>
      </c>
      <c r="G1397" s="197"/>
      <c r="H1397" s="199" t="s">
        <v>19</v>
      </c>
      <c r="I1397" s="201"/>
      <c r="J1397" s="197"/>
      <c r="K1397" s="197"/>
      <c r="L1397" s="202"/>
      <c r="M1397" s="203"/>
      <c r="N1397" s="204"/>
      <c r="O1397" s="204"/>
      <c r="P1397" s="204"/>
      <c r="Q1397" s="204"/>
      <c r="R1397" s="204"/>
      <c r="S1397" s="204"/>
      <c r="T1397" s="205"/>
      <c r="AT1397" s="206" t="s">
        <v>222</v>
      </c>
      <c r="AU1397" s="206" t="s">
        <v>87</v>
      </c>
      <c r="AV1397" s="13" t="s">
        <v>85</v>
      </c>
      <c r="AW1397" s="13" t="s">
        <v>36</v>
      </c>
      <c r="AX1397" s="13" t="s">
        <v>77</v>
      </c>
      <c r="AY1397" s="206" t="s">
        <v>211</v>
      </c>
    </row>
    <row r="1398" spans="1:65" s="13" customFormat="1">
      <c r="B1398" s="196"/>
      <c r="C1398" s="197"/>
      <c r="D1398" s="198" t="s">
        <v>222</v>
      </c>
      <c r="E1398" s="199" t="s">
        <v>19</v>
      </c>
      <c r="F1398" s="200" t="s">
        <v>984</v>
      </c>
      <c r="G1398" s="197"/>
      <c r="H1398" s="199" t="s">
        <v>19</v>
      </c>
      <c r="I1398" s="201"/>
      <c r="J1398" s="197"/>
      <c r="K1398" s="197"/>
      <c r="L1398" s="202"/>
      <c r="M1398" s="203"/>
      <c r="N1398" s="204"/>
      <c r="O1398" s="204"/>
      <c r="P1398" s="204"/>
      <c r="Q1398" s="204"/>
      <c r="R1398" s="204"/>
      <c r="S1398" s="204"/>
      <c r="T1398" s="205"/>
      <c r="AT1398" s="206" t="s">
        <v>222</v>
      </c>
      <c r="AU1398" s="206" t="s">
        <v>87</v>
      </c>
      <c r="AV1398" s="13" t="s">
        <v>85</v>
      </c>
      <c r="AW1398" s="13" t="s">
        <v>36</v>
      </c>
      <c r="AX1398" s="13" t="s">
        <v>77</v>
      </c>
      <c r="AY1398" s="206" t="s">
        <v>211</v>
      </c>
    </row>
    <row r="1399" spans="1:65" s="13" customFormat="1">
      <c r="B1399" s="196"/>
      <c r="C1399" s="197"/>
      <c r="D1399" s="198" t="s">
        <v>222</v>
      </c>
      <c r="E1399" s="199" t="s">
        <v>19</v>
      </c>
      <c r="F1399" s="200" t="s">
        <v>225</v>
      </c>
      <c r="G1399" s="197"/>
      <c r="H1399" s="199" t="s">
        <v>19</v>
      </c>
      <c r="I1399" s="201"/>
      <c r="J1399" s="197"/>
      <c r="K1399" s="197"/>
      <c r="L1399" s="202"/>
      <c r="M1399" s="203"/>
      <c r="N1399" s="204"/>
      <c r="O1399" s="204"/>
      <c r="P1399" s="204"/>
      <c r="Q1399" s="204"/>
      <c r="R1399" s="204"/>
      <c r="S1399" s="204"/>
      <c r="T1399" s="205"/>
      <c r="AT1399" s="206" t="s">
        <v>222</v>
      </c>
      <c r="AU1399" s="206" t="s">
        <v>87</v>
      </c>
      <c r="AV1399" s="13" t="s">
        <v>85</v>
      </c>
      <c r="AW1399" s="13" t="s">
        <v>36</v>
      </c>
      <c r="AX1399" s="13" t="s">
        <v>77</v>
      </c>
      <c r="AY1399" s="206" t="s">
        <v>211</v>
      </c>
    </row>
    <row r="1400" spans="1:65" s="14" customFormat="1">
      <c r="B1400" s="207"/>
      <c r="C1400" s="208"/>
      <c r="D1400" s="198" t="s">
        <v>222</v>
      </c>
      <c r="E1400" s="209" t="s">
        <v>19</v>
      </c>
      <c r="F1400" s="210" t="s">
        <v>1114</v>
      </c>
      <c r="G1400" s="208"/>
      <c r="H1400" s="211">
        <v>2.4</v>
      </c>
      <c r="I1400" s="212"/>
      <c r="J1400" s="208"/>
      <c r="K1400" s="208"/>
      <c r="L1400" s="213"/>
      <c r="M1400" s="214"/>
      <c r="N1400" s="215"/>
      <c r="O1400" s="215"/>
      <c r="P1400" s="215"/>
      <c r="Q1400" s="215"/>
      <c r="R1400" s="215"/>
      <c r="S1400" s="215"/>
      <c r="T1400" s="216"/>
      <c r="AT1400" s="217" t="s">
        <v>222</v>
      </c>
      <c r="AU1400" s="217" t="s">
        <v>87</v>
      </c>
      <c r="AV1400" s="14" t="s">
        <v>87</v>
      </c>
      <c r="AW1400" s="14" t="s">
        <v>36</v>
      </c>
      <c r="AX1400" s="14" t="s">
        <v>77</v>
      </c>
      <c r="AY1400" s="217" t="s">
        <v>211</v>
      </c>
    </row>
    <row r="1401" spans="1:65" s="14" customFormat="1">
      <c r="B1401" s="207"/>
      <c r="C1401" s="208"/>
      <c r="D1401" s="198" t="s">
        <v>222</v>
      </c>
      <c r="E1401" s="209" t="s">
        <v>19</v>
      </c>
      <c r="F1401" s="210" t="s">
        <v>1115</v>
      </c>
      <c r="G1401" s="208"/>
      <c r="H1401" s="211">
        <v>11.6</v>
      </c>
      <c r="I1401" s="212"/>
      <c r="J1401" s="208"/>
      <c r="K1401" s="208"/>
      <c r="L1401" s="213"/>
      <c r="M1401" s="214"/>
      <c r="N1401" s="215"/>
      <c r="O1401" s="215"/>
      <c r="P1401" s="215"/>
      <c r="Q1401" s="215"/>
      <c r="R1401" s="215"/>
      <c r="S1401" s="215"/>
      <c r="T1401" s="216"/>
      <c r="AT1401" s="217" t="s">
        <v>222</v>
      </c>
      <c r="AU1401" s="217" t="s">
        <v>87</v>
      </c>
      <c r="AV1401" s="14" t="s">
        <v>87</v>
      </c>
      <c r="AW1401" s="14" t="s">
        <v>36</v>
      </c>
      <c r="AX1401" s="14" t="s">
        <v>77</v>
      </c>
      <c r="AY1401" s="217" t="s">
        <v>211</v>
      </c>
    </row>
    <row r="1402" spans="1:65" s="15" customFormat="1">
      <c r="B1402" s="218"/>
      <c r="C1402" s="219"/>
      <c r="D1402" s="198" t="s">
        <v>222</v>
      </c>
      <c r="E1402" s="220" t="s">
        <v>19</v>
      </c>
      <c r="F1402" s="221" t="s">
        <v>227</v>
      </c>
      <c r="G1402" s="219"/>
      <c r="H1402" s="222">
        <v>14</v>
      </c>
      <c r="I1402" s="223"/>
      <c r="J1402" s="219"/>
      <c r="K1402" s="219"/>
      <c r="L1402" s="224"/>
      <c r="M1402" s="225"/>
      <c r="N1402" s="226"/>
      <c r="O1402" s="226"/>
      <c r="P1402" s="226"/>
      <c r="Q1402" s="226"/>
      <c r="R1402" s="226"/>
      <c r="S1402" s="226"/>
      <c r="T1402" s="227"/>
      <c r="AT1402" s="228" t="s">
        <v>222</v>
      </c>
      <c r="AU1402" s="228" t="s">
        <v>87</v>
      </c>
      <c r="AV1402" s="15" t="s">
        <v>218</v>
      </c>
      <c r="AW1402" s="15" t="s">
        <v>36</v>
      </c>
      <c r="AX1402" s="15" t="s">
        <v>85</v>
      </c>
      <c r="AY1402" s="228" t="s">
        <v>211</v>
      </c>
    </row>
    <row r="1403" spans="1:65" s="2" customFormat="1" ht="21.75" customHeight="1">
      <c r="A1403" s="38"/>
      <c r="B1403" s="39"/>
      <c r="C1403" s="255" t="s">
        <v>1158</v>
      </c>
      <c r="D1403" s="255" t="s">
        <v>1159</v>
      </c>
      <c r="E1403" s="256" t="s">
        <v>1160</v>
      </c>
      <c r="F1403" s="257" t="s">
        <v>1161</v>
      </c>
      <c r="G1403" s="258" t="s">
        <v>107</v>
      </c>
      <c r="H1403" s="259">
        <v>0.08</v>
      </c>
      <c r="I1403" s="260"/>
      <c r="J1403" s="261">
        <f>ROUND(I1403*H1403,2)</f>
        <v>0</v>
      </c>
      <c r="K1403" s="257" t="s">
        <v>217</v>
      </c>
      <c r="L1403" s="262"/>
      <c r="M1403" s="263" t="s">
        <v>19</v>
      </c>
      <c r="N1403" s="264" t="s">
        <v>48</v>
      </c>
      <c r="O1403" s="68"/>
      <c r="P1403" s="187">
        <f>O1403*H1403</f>
        <v>0</v>
      </c>
      <c r="Q1403" s="187">
        <v>0.55000000000000004</v>
      </c>
      <c r="R1403" s="187">
        <f>Q1403*H1403</f>
        <v>4.4000000000000004E-2</v>
      </c>
      <c r="S1403" s="187">
        <v>0</v>
      </c>
      <c r="T1403" s="188">
        <f>S1403*H1403</f>
        <v>0</v>
      </c>
      <c r="U1403" s="38"/>
      <c r="V1403" s="38"/>
      <c r="W1403" s="38"/>
      <c r="X1403" s="38"/>
      <c r="Y1403" s="38"/>
      <c r="Z1403" s="38"/>
      <c r="AA1403" s="38"/>
      <c r="AB1403" s="38"/>
      <c r="AC1403" s="38"/>
      <c r="AD1403" s="38"/>
      <c r="AE1403" s="38"/>
      <c r="AR1403" s="189" t="s">
        <v>413</v>
      </c>
      <c r="AT1403" s="189" t="s">
        <v>1159</v>
      </c>
      <c r="AU1403" s="189" t="s">
        <v>87</v>
      </c>
      <c r="AY1403" s="21" t="s">
        <v>211</v>
      </c>
      <c r="BE1403" s="190">
        <f>IF(N1403="základní",J1403,0)</f>
        <v>0</v>
      </c>
      <c r="BF1403" s="190">
        <f>IF(N1403="snížená",J1403,0)</f>
        <v>0</v>
      </c>
      <c r="BG1403" s="190">
        <f>IF(N1403="zákl. přenesená",J1403,0)</f>
        <v>0</v>
      </c>
      <c r="BH1403" s="190">
        <f>IF(N1403="sníž. přenesená",J1403,0)</f>
        <v>0</v>
      </c>
      <c r="BI1403" s="190">
        <f>IF(N1403="nulová",J1403,0)</f>
        <v>0</v>
      </c>
      <c r="BJ1403" s="21" t="s">
        <v>85</v>
      </c>
      <c r="BK1403" s="190">
        <f>ROUND(I1403*H1403,2)</f>
        <v>0</v>
      </c>
      <c r="BL1403" s="21" t="s">
        <v>315</v>
      </c>
      <c r="BM1403" s="189" t="s">
        <v>1162</v>
      </c>
    </row>
    <row r="1404" spans="1:65" s="13" customFormat="1">
      <c r="B1404" s="196"/>
      <c r="C1404" s="197"/>
      <c r="D1404" s="198" t="s">
        <v>222</v>
      </c>
      <c r="E1404" s="199" t="s">
        <v>19</v>
      </c>
      <c r="F1404" s="200" t="s">
        <v>223</v>
      </c>
      <c r="G1404" s="197"/>
      <c r="H1404" s="199" t="s">
        <v>19</v>
      </c>
      <c r="I1404" s="201"/>
      <c r="J1404" s="197"/>
      <c r="K1404" s="197"/>
      <c r="L1404" s="202"/>
      <c r="M1404" s="203"/>
      <c r="N1404" s="204"/>
      <c r="O1404" s="204"/>
      <c r="P1404" s="204"/>
      <c r="Q1404" s="204"/>
      <c r="R1404" s="204"/>
      <c r="S1404" s="204"/>
      <c r="T1404" s="205"/>
      <c r="AT1404" s="206" t="s">
        <v>222</v>
      </c>
      <c r="AU1404" s="206" t="s">
        <v>87</v>
      </c>
      <c r="AV1404" s="13" t="s">
        <v>85</v>
      </c>
      <c r="AW1404" s="13" t="s">
        <v>36</v>
      </c>
      <c r="AX1404" s="13" t="s">
        <v>77</v>
      </c>
      <c r="AY1404" s="206" t="s">
        <v>211</v>
      </c>
    </row>
    <row r="1405" spans="1:65" s="13" customFormat="1">
      <c r="B1405" s="196"/>
      <c r="C1405" s="197"/>
      <c r="D1405" s="198" t="s">
        <v>222</v>
      </c>
      <c r="E1405" s="199" t="s">
        <v>19</v>
      </c>
      <c r="F1405" s="200" t="s">
        <v>984</v>
      </c>
      <c r="G1405" s="197"/>
      <c r="H1405" s="199" t="s">
        <v>19</v>
      </c>
      <c r="I1405" s="201"/>
      <c r="J1405" s="197"/>
      <c r="K1405" s="197"/>
      <c r="L1405" s="202"/>
      <c r="M1405" s="203"/>
      <c r="N1405" s="204"/>
      <c r="O1405" s="204"/>
      <c r="P1405" s="204"/>
      <c r="Q1405" s="204"/>
      <c r="R1405" s="204"/>
      <c r="S1405" s="204"/>
      <c r="T1405" s="205"/>
      <c r="AT1405" s="206" t="s">
        <v>222</v>
      </c>
      <c r="AU1405" s="206" t="s">
        <v>87</v>
      </c>
      <c r="AV1405" s="13" t="s">
        <v>85</v>
      </c>
      <c r="AW1405" s="13" t="s">
        <v>36</v>
      </c>
      <c r="AX1405" s="13" t="s">
        <v>77</v>
      </c>
      <c r="AY1405" s="206" t="s">
        <v>211</v>
      </c>
    </row>
    <row r="1406" spans="1:65" s="13" customFormat="1">
      <c r="B1406" s="196"/>
      <c r="C1406" s="197"/>
      <c r="D1406" s="198" t="s">
        <v>222</v>
      </c>
      <c r="E1406" s="199" t="s">
        <v>19</v>
      </c>
      <c r="F1406" s="200" t="s">
        <v>225</v>
      </c>
      <c r="G1406" s="197"/>
      <c r="H1406" s="199" t="s">
        <v>19</v>
      </c>
      <c r="I1406" s="201"/>
      <c r="J1406" s="197"/>
      <c r="K1406" s="197"/>
      <c r="L1406" s="202"/>
      <c r="M1406" s="203"/>
      <c r="N1406" s="204"/>
      <c r="O1406" s="204"/>
      <c r="P1406" s="204"/>
      <c r="Q1406" s="204"/>
      <c r="R1406" s="204"/>
      <c r="S1406" s="204"/>
      <c r="T1406" s="205"/>
      <c r="AT1406" s="206" t="s">
        <v>222</v>
      </c>
      <c r="AU1406" s="206" t="s">
        <v>87</v>
      </c>
      <c r="AV1406" s="13" t="s">
        <v>85</v>
      </c>
      <c r="AW1406" s="13" t="s">
        <v>36</v>
      </c>
      <c r="AX1406" s="13" t="s">
        <v>77</v>
      </c>
      <c r="AY1406" s="206" t="s">
        <v>211</v>
      </c>
    </row>
    <row r="1407" spans="1:65" s="14" customFormat="1">
      <c r="B1407" s="207"/>
      <c r="C1407" s="208"/>
      <c r="D1407" s="198" t="s">
        <v>222</v>
      </c>
      <c r="E1407" s="209" t="s">
        <v>19</v>
      </c>
      <c r="F1407" s="210" t="s">
        <v>1163</v>
      </c>
      <c r="G1407" s="208"/>
      <c r="H1407" s="211">
        <v>2.5000000000000001E-2</v>
      </c>
      <c r="I1407" s="212"/>
      <c r="J1407" s="208"/>
      <c r="K1407" s="208"/>
      <c r="L1407" s="213"/>
      <c r="M1407" s="214"/>
      <c r="N1407" s="215"/>
      <c r="O1407" s="215"/>
      <c r="P1407" s="215"/>
      <c r="Q1407" s="215"/>
      <c r="R1407" s="215"/>
      <c r="S1407" s="215"/>
      <c r="T1407" s="216"/>
      <c r="AT1407" s="217" t="s">
        <v>222</v>
      </c>
      <c r="AU1407" s="217" t="s">
        <v>87</v>
      </c>
      <c r="AV1407" s="14" t="s">
        <v>87</v>
      </c>
      <c r="AW1407" s="14" t="s">
        <v>36</v>
      </c>
      <c r="AX1407" s="14" t="s">
        <v>77</v>
      </c>
      <c r="AY1407" s="217" t="s">
        <v>211</v>
      </c>
    </row>
    <row r="1408" spans="1:65" s="14" customFormat="1">
      <c r="B1408" s="207"/>
      <c r="C1408" s="208"/>
      <c r="D1408" s="198" t="s">
        <v>222</v>
      </c>
      <c r="E1408" s="209" t="s">
        <v>19</v>
      </c>
      <c r="F1408" s="210" t="s">
        <v>1164</v>
      </c>
      <c r="G1408" s="208"/>
      <c r="H1408" s="211">
        <v>5.5E-2</v>
      </c>
      <c r="I1408" s="212"/>
      <c r="J1408" s="208"/>
      <c r="K1408" s="208"/>
      <c r="L1408" s="213"/>
      <c r="M1408" s="214"/>
      <c r="N1408" s="215"/>
      <c r="O1408" s="215"/>
      <c r="P1408" s="215"/>
      <c r="Q1408" s="215"/>
      <c r="R1408" s="215"/>
      <c r="S1408" s="215"/>
      <c r="T1408" s="216"/>
      <c r="AT1408" s="217" t="s">
        <v>222</v>
      </c>
      <c r="AU1408" s="217" t="s">
        <v>87</v>
      </c>
      <c r="AV1408" s="14" t="s">
        <v>87</v>
      </c>
      <c r="AW1408" s="14" t="s">
        <v>36</v>
      </c>
      <c r="AX1408" s="14" t="s">
        <v>77</v>
      </c>
      <c r="AY1408" s="217" t="s">
        <v>211</v>
      </c>
    </row>
    <row r="1409" spans="1:65" s="15" customFormat="1">
      <c r="B1409" s="218"/>
      <c r="C1409" s="219"/>
      <c r="D1409" s="198" t="s">
        <v>222</v>
      </c>
      <c r="E1409" s="220" t="s">
        <v>112</v>
      </c>
      <c r="F1409" s="221" t="s">
        <v>227</v>
      </c>
      <c r="G1409" s="219"/>
      <c r="H1409" s="222">
        <v>0.08</v>
      </c>
      <c r="I1409" s="223"/>
      <c r="J1409" s="219"/>
      <c r="K1409" s="219"/>
      <c r="L1409" s="224"/>
      <c r="M1409" s="225"/>
      <c r="N1409" s="226"/>
      <c r="O1409" s="226"/>
      <c r="P1409" s="226"/>
      <c r="Q1409" s="226"/>
      <c r="R1409" s="226"/>
      <c r="S1409" s="226"/>
      <c r="T1409" s="227"/>
      <c r="AT1409" s="228" t="s">
        <v>222</v>
      </c>
      <c r="AU1409" s="228" t="s">
        <v>87</v>
      </c>
      <c r="AV1409" s="15" t="s">
        <v>218</v>
      </c>
      <c r="AW1409" s="15" t="s">
        <v>36</v>
      </c>
      <c r="AX1409" s="15" t="s">
        <v>85</v>
      </c>
      <c r="AY1409" s="228" t="s">
        <v>211</v>
      </c>
    </row>
    <row r="1410" spans="1:65" s="2" customFormat="1" ht="55.5" customHeight="1">
      <c r="A1410" s="38"/>
      <c r="B1410" s="39"/>
      <c r="C1410" s="178" t="s">
        <v>1165</v>
      </c>
      <c r="D1410" s="178" t="s">
        <v>214</v>
      </c>
      <c r="E1410" s="179" t="s">
        <v>1166</v>
      </c>
      <c r="F1410" s="180" t="s">
        <v>1167</v>
      </c>
      <c r="G1410" s="181" t="s">
        <v>131</v>
      </c>
      <c r="H1410" s="182">
        <v>66.900000000000006</v>
      </c>
      <c r="I1410" s="183"/>
      <c r="J1410" s="184">
        <f>ROUND(I1410*H1410,2)</f>
        <v>0</v>
      </c>
      <c r="K1410" s="180" t="s">
        <v>217</v>
      </c>
      <c r="L1410" s="43"/>
      <c r="M1410" s="185" t="s">
        <v>19</v>
      </c>
      <c r="N1410" s="186" t="s">
        <v>48</v>
      </c>
      <c r="O1410" s="68"/>
      <c r="P1410" s="187">
        <f>O1410*H1410</f>
        <v>0</v>
      </c>
      <c r="Q1410" s="187">
        <v>0</v>
      </c>
      <c r="R1410" s="187">
        <f>Q1410*H1410</f>
        <v>0</v>
      </c>
      <c r="S1410" s="187">
        <v>0</v>
      </c>
      <c r="T1410" s="188">
        <f>S1410*H1410</f>
        <v>0</v>
      </c>
      <c r="U1410" s="38"/>
      <c r="V1410" s="38"/>
      <c r="W1410" s="38"/>
      <c r="X1410" s="38"/>
      <c r="Y1410" s="38"/>
      <c r="Z1410" s="38"/>
      <c r="AA1410" s="38"/>
      <c r="AB1410" s="38"/>
      <c r="AC1410" s="38"/>
      <c r="AD1410" s="38"/>
      <c r="AE1410" s="38"/>
      <c r="AR1410" s="189" t="s">
        <v>315</v>
      </c>
      <c r="AT1410" s="189" t="s">
        <v>214</v>
      </c>
      <c r="AU1410" s="189" t="s">
        <v>87</v>
      </c>
      <c r="AY1410" s="21" t="s">
        <v>211</v>
      </c>
      <c r="BE1410" s="190">
        <f>IF(N1410="základní",J1410,0)</f>
        <v>0</v>
      </c>
      <c r="BF1410" s="190">
        <f>IF(N1410="snížená",J1410,0)</f>
        <v>0</v>
      </c>
      <c r="BG1410" s="190">
        <f>IF(N1410="zákl. přenesená",J1410,0)</f>
        <v>0</v>
      </c>
      <c r="BH1410" s="190">
        <f>IF(N1410="sníž. přenesená",J1410,0)</f>
        <v>0</v>
      </c>
      <c r="BI1410" s="190">
        <f>IF(N1410="nulová",J1410,0)</f>
        <v>0</v>
      </c>
      <c r="BJ1410" s="21" t="s">
        <v>85</v>
      </c>
      <c r="BK1410" s="190">
        <f>ROUND(I1410*H1410,2)</f>
        <v>0</v>
      </c>
      <c r="BL1410" s="21" t="s">
        <v>315</v>
      </c>
      <c r="BM1410" s="189" t="s">
        <v>1168</v>
      </c>
    </row>
    <row r="1411" spans="1:65" s="2" customFormat="1">
      <c r="A1411" s="38"/>
      <c r="B1411" s="39"/>
      <c r="C1411" s="40"/>
      <c r="D1411" s="191" t="s">
        <v>220</v>
      </c>
      <c r="E1411" s="40"/>
      <c r="F1411" s="192" t="s">
        <v>1169</v>
      </c>
      <c r="G1411" s="40"/>
      <c r="H1411" s="40"/>
      <c r="I1411" s="193"/>
      <c r="J1411" s="40"/>
      <c r="K1411" s="40"/>
      <c r="L1411" s="43"/>
      <c r="M1411" s="194"/>
      <c r="N1411" s="195"/>
      <c r="O1411" s="68"/>
      <c r="P1411" s="68"/>
      <c r="Q1411" s="68"/>
      <c r="R1411" s="68"/>
      <c r="S1411" s="68"/>
      <c r="T1411" s="69"/>
      <c r="U1411" s="38"/>
      <c r="V1411" s="38"/>
      <c r="W1411" s="38"/>
      <c r="X1411" s="38"/>
      <c r="Y1411" s="38"/>
      <c r="Z1411" s="38"/>
      <c r="AA1411" s="38"/>
      <c r="AB1411" s="38"/>
      <c r="AC1411" s="38"/>
      <c r="AD1411" s="38"/>
      <c r="AE1411" s="38"/>
      <c r="AT1411" s="21" t="s">
        <v>220</v>
      </c>
      <c r="AU1411" s="21" t="s">
        <v>87</v>
      </c>
    </row>
    <row r="1412" spans="1:65" s="13" customFormat="1">
      <c r="B1412" s="196"/>
      <c r="C1412" s="197"/>
      <c r="D1412" s="198" t="s">
        <v>222</v>
      </c>
      <c r="E1412" s="199" t="s">
        <v>19</v>
      </c>
      <c r="F1412" s="200" t="s">
        <v>223</v>
      </c>
      <c r="G1412" s="197"/>
      <c r="H1412" s="199" t="s">
        <v>19</v>
      </c>
      <c r="I1412" s="201"/>
      <c r="J1412" s="197"/>
      <c r="K1412" s="197"/>
      <c r="L1412" s="202"/>
      <c r="M1412" s="203"/>
      <c r="N1412" s="204"/>
      <c r="O1412" s="204"/>
      <c r="P1412" s="204"/>
      <c r="Q1412" s="204"/>
      <c r="R1412" s="204"/>
      <c r="S1412" s="204"/>
      <c r="T1412" s="205"/>
      <c r="AT1412" s="206" t="s">
        <v>222</v>
      </c>
      <c r="AU1412" s="206" t="s">
        <v>87</v>
      </c>
      <c r="AV1412" s="13" t="s">
        <v>85</v>
      </c>
      <c r="AW1412" s="13" t="s">
        <v>36</v>
      </c>
      <c r="AX1412" s="13" t="s">
        <v>77</v>
      </c>
      <c r="AY1412" s="206" t="s">
        <v>211</v>
      </c>
    </row>
    <row r="1413" spans="1:65" s="13" customFormat="1">
      <c r="B1413" s="196"/>
      <c r="C1413" s="197"/>
      <c r="D1413" s="198" t="s">
        <v>222</v>
      </c>
      <c r="E1413" s="199" t="s">
        <v>19</v>
      </c>
      <c r="F1413" s="200" t="s">
        <v>984</v>
      </c>
      <c r="G1413" s="197"/>
      <c r="H1413" s="199" t="s">
        <v>19</v>
      </c>
      <c r="I1413" s="201"/>
      <c r="J1413" s="197"/>
      <c r="K1413" s="197"/>
      <c r="L1413" s="202"/>
      <c r="M1413" s="203"/>
      <c r="N1413" s="204"/>
      <c r="O1413" s="204"/>
      <c r="P1413" s="204"/>
      <c r="Q1413" s="204"/>
      <c r="R1413" s="204"/>
      <c r="S1413" s="204"/>
      <c r="T1413" s="205"/>
      <c r="AT1413" s="206" t="s">
        <v>222</v>
      </c>
      <c r="AU1413" s="206" t="s">
        <v>87</v>
      </c>
      <c r="AV1413" s="13" t="s">
        <v>85</v>
      </c>
      <c r="AW1413" s="13" t="s">
        <v>36</v>
      </c>
      <c r="AX1413" s="13" t="s">
        <v>77</v>
      </c>
      <c r="AY1413" s="206" t="s">
        <v>211</v>
      </c>
    </row>
    <row r="1414" spans="1:65" s="13" customFormat="1">
      <c r="B1414" s="196"/>
      <c r="C1414" s="197"/>
      <c r="D1414" s="198" t="s">
        <v>222</v>
      </c>
      <c r="E1414" s="199" t="s">
        <v>19</v>
      </c>
      <c r="F1414" s="200" t="s">
        <v>225</v>
      </c>
      <c r="G1414" s="197"/>
      <c r="H1414" s="199" t="s">
        <v>19</v>
      </c>
      <c r="I1414" s="201"/>
      <c r="J1414" s="197"/>
      <c r="K1414" s="197"/>
      <c r="L1414" s="202"/>
      <c r="M1414" s="203"/>
      <c r="N1414" s="204"/>
      <c r="O1414" s="204"/>
      <c r="P1414" s="204"/>
      <c r="Q1414" s="204"/>
      <c r="R1414" s="204"/>
      <c r="S1414" s="204"/>
      <c r="T1414" s="205"/>
      <c r="AT1414" s="206" t="s">
        <v>222</v>
      </c>
      <c r="AU1414" s="206" t="s">
        <v>87</v>
      </c>
      <c r="AV1414" s="13" t="s">
        <v>85</v>
      </c>
      <c r="AW1414" s="13" t="s">
        <v>36</v>
      </c>
      <c r="AX1414" s="13" t="s">
        <v>77</v>
      </c>
      <c r="AY1414" s="206" t="s">
        <v>211</v>
      </c>
    </row>
    <row r="1415" spans="1:65" s="14" customFormat="1">
      <c r="B1415" s="207"/>
      <c r="C1415" s="208"/>
      <c r="D1415" s="198" t="s">
        <v>222</v>
      </c>
      <c r="E1415" s="209" t="s">
        <v>19</v>
      </c>
      <c r="F1415" s="210" t="s">
        <v>1121</v>
      </c>
      <c r="G1415" s="208"/>
      <c r="H1415" s="211">
        <v>7.9</v>
      </c>
      <c r="I1415" s="212"/>
      <c r="J1415" s="208"/>
      <c r="K1415" s="208"/>
      <c r="L1415" s="213"/>
      <c r="M1415" s="214"/>
      <c r="N1415" s="215"/>
      <c r="O1415" s="215"/>
      <c r="P1415" s="215"/>
      <c r="Q1415" s="215"/>
      <c r="R1415" s="215"/>
      <c r="S1415" s="215"/>
      <c r="T1415" s="216"/>
      <c r="AT1415" s="217" t="s">
        <v>222</v>
      </c>
      <c r="AU1415" s="217" t="s">
        <v>87</v>
      </c>
      <c r="AV1415" s="14" t="s">
        <v>87</v>
      </c>
      <c r="AW1415" s="14" t="s">
        <v>36</v>
      </c>
      <c r="AX1415" s="14" t="s">
        <v>77</v>
      </c>
      <c r="AY1415" s="217" t="s">
        <v>211</v>
      </c>
    </row>
    <row r="1416" spans="1:65" s="14" customFormat="1">
      <c r="B1416" s="207"/>
      <c r="C1416" s="208"/>
      <c r="D1416" s="198" t="s">
        <v>222</v>
      </c>
      <c r="E1416" s="209" t="s">
        <v>19</v>
      </c>
      <c r="F1416" s="210" t="s">
        <v>1122</v>
      </c>
      <c r="G1416" s="208"/>
      <c r="H1416" s="211">
        <v>5.7</v>
      </c>
      <c r="I1416" s="212"/>
      <c r="J1416" s="208"/>
      <c r="K1416" s="208"/>
      <c r="L1416" s="213"/>
      <c r="M1416" s="214"/>
      <c r="N1416" s="215"/>
      <c r="O1416" s="215"/>
      <c r="P1416" s="215"/>
      <c r="Q1416" s="215"/>
      <c r="R1416" s="215"/>
      <c r="S1416" s="215"/>
      <c r="T1416" s="216"/>
      <c r="AT1416" s="217" t="s">
        <v>222</v>
      </c>
      <c r="AU1416" s="217" t="s">
        <v>87</v>
      </c>
      <c r="AV1416" s="14" t="s">
        <v>87</v>
      </c>
      <c r="AW1416" s="14" t="s">
        <v>36</v>
      </c>
      <c r="AX1416" s="14" t="s">
        <v>77</v>
      </c>
      <c r="AY1416" s="217" t="s">
        <v>211</v>
      </c>
    </row>
    <row r="1417" spans="1:65" s="14" customFormat="1">
      <c r="B1417" s="207"/>
      <c r="C1417" s="208"/>
      <c r="D1417" s="198" t="s">
        <v>222</v>
      </c>
      <c r="E1417" s="209" t="s">
        <v>19</v>
      </c>
      <c r="F1417" s="210" t="s">
        <v>1123</v>
      </c>
      <c r="G1417" s="208"/>
      <c r="H1417" s="211">
        <v>4.5</v>
      </c>
      <c r="I1417" s="212"/>
      <c r="J1417" s="208"/>
      <c r="K1417" s="208"/>
      <c r="L1417" s="213"/>
      <c r="M1417" s="214"/>
      <c r="N1417" s="215"/>
      <c r="O1417" s="215"/>
      <c r="P1417" s="215"/>
      <c r="Q1417" s="215"/>
      <c r="R1417" s="215"/>
      <c r="S1417" s="215"/>
      <c r="T1417" s="216"/>
      <c r="AT1417" s="217" t="s">
        <v>222</v>
      </c>
      <c r="AU1417" s="217" t="s">
        <v>87</v>
      </c>
      <c r="AV1417" s="14" t="s">
        <v>87</v>
      </c>
      <c r="AW1417" s="14" t="s">
        <v>36</v>
      </c>
      <c r="AX1417" s="14" t="s">
        <v>77</v>
      </c>
      <c r="AY1417" s="217" t="s">
        <v>211</v>
      </c>
    </row>
    <row r="1418" spans="1:65" s="14" customFormat="1">
      <c r="B1418" s="207"/>
      <c r="C1418" s="208"/>
      <c r="D1418" s="198" t="s">
        <v>222</v>
      </c>
      <c r="E1418" s="209" t="s">
        <v>19</v>
      </c>
      <c r="F1418" s="210" t="s">
        <v>1124</v>
      </c>
      <c r="G1418" s="208"/>
      <c r="H1418" s="211">
        <v>3.3</v>
      </c>
      <c r="I1418" s="212"/>
      <c r="J1418" s="208"/>
      <c r="K1418" s="208"/>
      <c r="L1418" s="213"/>
      <c r="M1418" s="214"/>
      <c r="N1418" s="215"/>
      <c r="O1418" s="215"/>
      <c r="P1418" s="215"/>
      <c r="Q1418" s="215"/>
      <c r="R1418" s="215"/>
      <c r="S1418" s="215"/>
      <c r="T1418" s="216"/>
      <c r="AT1418" s="217" t="s">
        <v>222</v>
      </c>
      <c r="AU1418" s="217" t="s">
        <v>87</v>
      </c>
      <c r="AV1418" s="14" t="s">
        <v>87</v>
      </c>
      <c r="AW1418" s="14" t="s">
        <v>36</v>
      </c>
      <c r="AX1418" s="14" t="s">
        <v>77</v>
      </c>
      <c r="AY1418" s="217" t="s">
        <v>211</v>
      </c>
    </row>
    <row r="1419" spans="1:65" s="14" customFormat="1">
      <c r="B1419" s="207"/>
      <c r="C1419" s="208"/>
      <c r="D1419" s="198" t="s">
        <v>222</v>
      </c>
      <c r="E1419" s="209" t="s">
        <v>19</v>
      </c>
      <c r="F1419" s="210" t="s">
        <v>1125</v>
      </c>
      <c r="G1419" s="208"/>
      <c r="H1419" s="211">
        <v>2.2000000000000002</v>
      </c>
      <c r="I1419" s="212"/>
      <c r="J1419" s="208"/>
      <c r="K1419" s="208"/>
      <c r="L1419" s="213"/>
      <c r="M1419" s="214"/>
      <c r="N1419" s="215"/>
      <c r="O1419" s="215"/>
      <c r="P1419" s="215"/>
      <c r="Q1419" s="215"/>
      <c r="R1419" s="215"/>
      <c r="S1419" s="215"/>
      <c r="T1419" s="216"/>
      <c r="AT1419" s="217" t="s">
        <v>222</v>
      </c>
      <c r="AU1419" s="217" t="s">
        <v>87</v>
      </c>
      <c r="AV1419" s="14" t="s">
        <v>87</v>
      </c>
      <c r="AW1419" s="14" t="s">
        <v>36</v>
      </c>
      <c r="AX1419" s="14" t="s">
        <v>77</v>
      </c>
      <c r="AY1419" s="217" t="s">
        <v>211</v>
      </c>
    </row>
    <row r="1420" spans="1:65" s="14" customFormat="1">
      <c r="B1420" s="207"/>
      <c r="C1420" s="208"/>
      <c r="D1420" s="198" t="s">
        <v>222</v>
      </c>
      <c r="E1420" s="209" t="s">
        <v>19</v>
      </c>
      <c r="F1420" s="210" t="s">
        <v>1126</v>
      </c>
      <c r="G1420" s="208"/>
      <c r="H1420" s="211">
        <v>1.2</v>
      </c>
      <c r="I1420" s="212"/>
      <c r="J1420" s="208"/>
      <c r="K1420" s="208"/>
      <c r="L1420" s="213"/>
      <c r="M1420" s="214"/>
      <c r="N1420" s="215"/>
      <c r="O1420" s="215"/>
      <c r="P1420" s="215"/>
      <c r="Q1420" s="215"/>
      <c r="R1420" s="215"/>
      <c r="S1420" s="215"/>
      <c r="T1420" s="216"/>
      <c r="AT1420" s="217" t="s">
        <v>222</v>
      </c>
      <c r="AU1420" s="217" t="s">
        <v>87</v>
      </c>
      <c r="AV1420" s="14" t="s">
        <v>87</v>
      </c>
      <c r="AW1420" s="14" t="s">
        <v>36</v>
      </c>
      <c r="AX1420" s="14" t="s">
        <v>77</v>
      </c>
      <c r="AY1420" s="217" t="s">
        <v>211</v>
      </c>
    </row>
    <row r="1421" spans="1:65" s="14" customFormat="1">
      <c r="B1421" s="207"/>
      <c r="C1421" s="208"/>
      <c r="D1421" s="198" t="s">
        <v>222</v>
      </c>
      <c r="E1421" s="209" t="s">
        <v>19</v>
      </c>
      <c r="F1421" s="210" t="s">
        <v>1127</v>
      </c>
      <c r="G1421" s="208"/>
      <c r="H1421" s="211">
        <v>1.4</v>
      </c>
      <c r="I1421" s="212"/>
      <c r="J1421" s="208"/>
      <c r="K1421" s="208"/>
      <c r="L1421" s="213"/>
      <c r="M1421" s="214"/>
      <c r="N1421" s="215"/>
      <c r="O1421" s="215"/>
      <c r="P1421" s="215"/>
      <c r="Q1421" s="215"/>
      <c r="R1421" s="215"/>
      <c r="S1421" s="215"/>
      <c r="T1421" s="216"/>
      <c r="AT1421" s="217" t="s">
        <v>222</v>
      </c>
      <c r="AU1421" s="217" t="s">
        <v>87</v>
      </c>
      <c r="AV1421" s="14" t="s">
        <v>87</v>
      </c>
      <c r="AW1421" s="14" t="s">
        <v>36</v>
      </c>
      <c r="AX1421" s="14" t="s">
        <v>77</v>
      </c>
      <c r="AY1421" s="217" t="s">
        <v>211</v>
      </c>
    </row>
    <row r="1422" spans="1:65" s="14" customFormat="1">
      <c r="B1422" s="207"/>
      <c r="C1422" s="208"/>
      <c r="D1422" s="198" t="s">
        <v>222</v>
      </c>
      <c r="E1422" s="209" t="s">
        <v>19</v>
      </c>
      <c r="F1422" s="210" t="s">
        <v>1128</v>
      </c>
      <c r="G1422" s="208"/>
      <c r="H1422" s="211">
        <v>2.8</v>
      </c>
      <c r="I1422" s="212"/>
      <c r="J1422" s="208"/>
      <c r="K1422" s="208"/>
      <c r="L1422" s="213"/>
      <c r="M1422" s="214"/>
      <c r="N1422" s="215"/>
      <c r="O1422" s="215"/>
      <c r="P1422" s="215"/>
      <c r="Q1422" s="215"/>
      <c r="R1422" s="215"/>
      <c r="S1422" s="215"/>
      <c r="T1422" s="216"/>
      <c r="AT1422" s="217" t="s">
        <v>222</v>
      </c>
      <c r="AU1422" s="217" t="s">
        <v>87</v>
      </c>
      <c r="AV1422" s="14" t="s">
        <v>87</v>
      </c>
      <c r="AW1422" s="14" t="s">
        <v>36</v>
      </c>
      <c r="AX1422" s="14" t="s">
        <v>77</v>
      </c>
      <c r="AY1422" s="217" t="s">
        <v>211</v>
      </c>
    </row>
    <row r="1423" spans="1:65" s="14" customFormat="1">
      <c r="B1423" s="207"/>
      <c r="C1423" s="208"/>
      <c r="D1423" s="198" t="s">
        <v>222</v>
      </c>
      <c r="E1423" s="209" t="s">
        <v>19</v>
      </c>
      <c r="F1423" s="210" t="s">
        <v>1129</v>
      </c>
      <c r="G1423" s="208"/>
      <c r="H1423" s="211">
        <v>4.2</v>
      </c>
      <c r="I1423" s="212"/>
      <c r="J1423" s="208"/>
      <c r="K1423" s="208"/>
      <c r="L1423" s="213"/>
      <c r="M1423" s="214"/>
      <c r="N1423" s="215"/>
      <c r="O1423" s="215"/>
      <c r="P1423" s="215"/>
      <c r="Q1423" s="215"/>
      <c r="R1423" s="215"/>
      <c r="S1423" s="215"/>
      <c r="T1423" s="216"/>
      <c r="AT1423" s="217" t="s">
        <v>222</v>
      </c>
      <c r="AU1423" s="217" t="s">
        <v>87</v>
      </c>
      <c r="AV1423" s="14" t="s">
        <v>87</v>
      </c>
      <c r="AW1423" s="14" t="s">
        <v>36</v>
      </c>
      <c r="AX1423" s="14" t="s">
        <v>77</v>
      </c>
      <c r="AY1423" s="217" t="s">
        <v>211</v>
      </c>
    </row>
    <row r="1424" spans="1:65" s="14" customFormat="1">
      <c r="B1424" s="207"/>
      <c r="C1424" s="208"/>
      <c r="D1424" s="198" t="s">
        <v>222</v>
      </c>
      <c r="E1424" s="209" t="s">
        <v>19</v>
      </c>
      <c r="F1424" s="210" t="s">
        <v>1130</v>
      </c>
      <c r="G1424" s="208"/>
      <c r="H1424" s="211">
        <v>5.6</v>
      </c>
      <c r="I1424" s="212"/>
      <c r="J1424" s="208"/>
      <c r="K1424" s="208"/>
      <c r="L1424" s="213"/>
      <c r="M1424" s="214"/>
      <c r="N1424" s="215"/>
      <c r="O1424" s="215"/>
      <c r="P1424" s="215"/>
      <c r="Q1424" s="215"/>
      <c r="R1424" s="215"/>
      <c r="S1424" s="215"/>
      <c r="T1424" s="216"/>
      <c r="AT1424" s="217" t="s">
        <v>222</v>
      </c>
      <c r="AU1424" s="217" t="s">
        <v>87</v>
      </c>
      <c r="AV1424" s="14" t="s">
        <v>87</v>
      </c>
      <c r="AW1424" s="14" t="s">
        <v>36</v>
      </c>
      <c r="AX1424" s="14" t="s">
        <v>77</v>
      </c>
      <c r="AY1424" s="217" t="s">
        <v>211</v>
      </c>
    </row>
    <row r="1425" spans="1:65" s="14" customFormat="1">
      <c r="B1425" s="207"/>
      <c r="C1425" s="208"/>
      <c r="D1425" s="198" t="s">
        <v>222</v>
      </c>
      <c r="E1425" s="209" t="s">
        <v>19</v>
      </c>
      <c r="F1425" s="210" t="s">
        <v>1131</v>
      </c>
      <c r="G1425" s="208"/>
      <c r="H1425" s="211">
        <v>6.5</v>
      </c>
      <c r="I1425" s="212"/>
      <c r="J1425" s="208"/>
      <c r="K1425" s="208"/>
      <c r="L1425" s="213"/>
      <c r="M1425" s="214"/>
      <c r="N1425" s="215"/>
      <c r="O1425" s="215"/>
      <c r="P1425" s="215"/>
      <c r="Q1425" s="215"/>
      <c r="R1425" s="215"/>
      <c r="S1425" s="215"/>
      <c r="T1425" s="216"/>
      <c r="AT1425" s="217" t="s">
        <v>222</v>
      </c>
      <c r="AU1425" s="217" t="s">
        <v>87</v>
      </c>
      <c r="AV1425" s="14" t="s">
        <v>87</v>
      </c>
      <c r="AW1425" s="14" t="s">
        <v>36</v>
      </c>
      <c r="AX1425" s="14" t="s">
        <v>77</v>
      </c>
      <c r="AY1425" s="217" t="s">
        <v>211</v>
      </c>
    </row>
    <row r="1426" spans="1:65" s="14" customFormat="1">
      <c r="B1426" s="207"/>
      <c r="C1426" s="208"/>
      <c r="D1426" s="198" t="s">
        <v>222</v>
      </c>
      <c r="E1426" s="209" t="s">
        <v>19</v>
      </c>
      <c r="F1426" s="210" t="s">
        <v>1132</v>
      </c>
      <c r="G1426" s="208"/>
      <c r="H1426" s="211">
        <v>2.2000000000000002</v>
      </c>
      <c r="I1426" s="212"/>
      <c r="J1426" s="208"/>
      <c r="K1426" s="208"/>
      <c r="L1426" s="213"/>
      <c r="M1426" s="214"/>
      <c r="N1426" s="215"/>
      <c r="O1426" s="215"/>
      <c r="P1426" s="215"/>
      <c r="Q1426" s="215"/>
      <c r="R1426" s="215"/>
      <c r="S1426" s="215"/>
      <c r="T1426" s="216"/>
      <c r="AT1426" s="217" t="s">
        <v>222</v>
      </c>
      <c r="AU1426" s="217" t="s">
        <v>87</v>
      </c>
      <c r="AV1426" s="14" t="s">
        <v>87</v>
      </c>
      <c r="AW1426" s="14" t="s">
        <v>36</v>
      </c>
      <c r="AX1426" s="14" t="s">
        <v>77</v>
      </c>
      <c r="AY1426" s="217" t="s">
        <v>211</v>
      </c>
    </row>
    <row r="1427" spans="1:65" s="14" customFormat="1">
      <c r="B1427" s="207"/>
      <c r="C1427" s="208"/>
      <c r="D1427" s="198" t="s">
        <v>222</v>
      </c>
      <c r="E1427" s="209" t="s">
        <v>19</v>
      </c>
      <c r="F1427" s="210" t="s">
        <v>1133</v>
      </c>
      <c r="G1427" s="208"/>
      <c r="H1427" s="211">
        <v>2.9</v>
      </c>
      <c r="I1427" s="212"/>
      <c r="J1427" s="208"/>
      <c r="K1427" s="208"/>
      <c r="L1427" s="213"/>
      <c r="M1427" s="214"/>
      <c r="N1427" s="215"/>
      <c r="O1427" s="215"/>
      <c r="P1427" s="215"/>
      <c r="Q1427" s="215"/>
      <c r="R1427" s="215"/>
      <c r="S1427" s="215"/>
      <c r="T1427" s="216"/>
      <c r="AT1427" s="217" t="s">
        <v>222</v>
      </c>
      <c r="AU1427" s="217" t="s">
        <v>87</v>
      </c>
      <c r="AV1427" s="14" t="s">
        <v>87</v>
      </c>
      <c r="AW1427" s="14" t="s">
        <v>36</v>
      </c>
      <c r="AX1427" s="14" t="s">
        <v>77</v>
      </c>
      <c r="AY1427" s="217" t="s">
        <v>211</v>
      </c>
    </row>
    <row r="1428" spans="1:65" s="14" customFormat="1">
      <c r="B1428" s="207"/>
      <c r="C1428" s="208"/>
      <c r="D1428" s="198" t="s">
        <v>222</v>
      </c>
      <c r="E1428" s="209" t="s">
        <v>19</v>
      </c>
      <c r="F1428" s="210" t="s">
        <v>1134</v>
      </c>
      <c r="G1428" s="208"/>
      <c r="H1428" s="211">
        <v>16.5</v>
      </c>
      <c r="I1428" s="212"/>
      <c r="J1428" s="208"/>
      <c r="K1428" s="208"/>
      <c r="L1428" s="213"/>
      <c r="M1428" s="214"/>
      <c r="N1428" s="215"/>
      <c r="O1428" s="215"/>
      <c r="P1428" s="215"/>
      <c r="Q1428" s="215"/>
      <c r="R1428" s="215"/>
      <c r="S1428" s="215"/>
      <c r="T1428" s="216"/>
      <c r="AT1428" s="217" t="s">
        <v>222</v>
      </c>
      <c r="AU1428" s="217" t="s">
        <v>87</v>
      </c>
      <c r="AV1428" s="14" t="s">
        <v>87</v>
      </c>
      <c r="AW1428" s="14" t="s">
        <v>36</v>
      </c>
      <c r="AX1428" s="14" t="s">
        <v>77</v>
      </c>
      <c r="AY1428" s="217" t="s">
        <v>211</v>
      </c>
    </row>
    <row r="1429" spans="1:65" s="15" customFormat="1">
      <c r="B1429" s="218"/>
      <c r="C1429" s="219"/>
      <c r="D1429" s="198" t="s">
        <v>222</v>
      </c>
      <c r="E1429" s="220" t="s">
        <v>19</v>
      </c>
      <c r="F1429" s="221" t="s">
        <v>227</v>
      </c>
      <c r="G1429" s="219"/>
      <c r="H1429" s="222">
        <v>66.900000000000006</v>
      </c>
      <c r="I1429" s="223"/>
      <c r="J1429" s="219"/>
      <c r="K1429" s="219"/>
      <c r="L1429" s="224"/>
      <c r="M1429" s="225"/>
      <c r="N1429" s="226"/>
      <c r="O1429" s="226"/>
      <c r="P1429" s="226"/>
      <c r="Q1429" s="226"/>
      <c r="R1429" s="226"/>
      <c r="S1429" s="226"/>
      <c r="T1429" s="227"/>
      <c r="AT1429" s="228" t="s">
        <v>222</v>
      </c>
      <c r="AU1429" s="228" t="s">
        <v>87</v>
      </c>
      <c r="AV1429" s="15" t="s">
        <v>218</v>
      </c>
      <c r="AW1429" s="15" t="s">
        <v>36</v>
      </c>
      <c r="AX1429" s="15" t="s">
        <v>85</v>
      </c>
      <c r="AY1429" s="228" t="s">
        <v>211</v>
      </c>
    </row>
    <row r="1430" spans="1:65" s="2" customFormat="1" ht="21.75" customHeight="1">
      <c r="A1430" s="38"/>
      <c r="B1430" s="39"/>
      <c r="C1430" s="255" t="s">
        <v>1170</v>
      </c>
      <c r="D1430" s="255" t="s">
        <v>1159</v>
      </c>
      <c r="E1430" s="256" t="s">
        <v>1171</v>
      </c>
      <c r="F1430" s="257" t="s">
        <v>1172</v>
      </c>
      <c r="G1430" s="258" t="s">
        <v>107</v>
      </c>
      <c r="H1430" s="259">
        <v>1.1379999999999999</v>
      </c>
      <c r="I1430" s="260"/>
      <c r="J1430" s="261">
        <f>ROUND(I1430*H1430,2)</f>
        <v>0</v>
      </c>
      <c r="K1430" s="257" t="s">
        <v>217</v>
      </c>
      <c r="L1430" s="262"/>
      <c r="M1430" s="263" t="s">
        <v>19</v>
      </c>
      <c r="N1430" s="264" t="s">
        <v>48</v>
      </c>
      <c r="O1430" s="68"/>
      <c r="P1430" s="187">
        <f>O1430*H1430</f>
        <v>0</v>
      </c>
      <c r="Q1430" s="187">
        <v>0.55000000000000004</v>
      </c>
      <c r="R1430" s="187">
        <f>Q1430*H1430</f>
        <v>0.62590000000000001</v>
      </c>
      <c r="S1430" s="187">
        <v>0</v>
      </c>
      <c r="T1430" s="188">
        <f>S1430*H1430</f>
        <v>0</v>
      </c>
      <c r="U1430" s="38"/>
      <c r="V1430" s="38"/>
      <c r="W1430" s="38"/>
      <c r="X1430" s="38"/>
      <c r="Y1430" s="38"/>
      <c r="Z1430" s="38"/>
      <c r="AA1430" s="38"/>
      <c r="AB1430" s="38"/>
      <c r="AC1430" s="38"/>
      <c r="AD1430" s="38"/>
      <c r="AE1430" s="38"/>
      <c r="AR1430" s="189" t="s">
        <v>413</v>
      </c>
      <c r="AT1430" s="189" t="s">
        <v>1159</v>
      </c>
      <c r="AU1430" s="189" t="s">
        <v>87</v>
      </c>
      <c r="AY1430" s="21" t="s">
        <v>211</v>
      </c>
      <c r="BE1430" s="190">
        <f>IF(N1430="základní",J1430,0)</f>
        <v>0</v>
      </c>
      <c r="BF1430" s="190">
        <f>IF(N1430="snížená",J1430,0)</f>
        <v>0</v>
      </c>
      <c r="BG1430" s="190">
        <f>IF(N1430="zákl. přenesená",J1430,0)</f>
        <v>0</v>
      </c>
      <c r="BH1430" s="190">
        <f>IF(N1430="sníž. přenesená",J1430,0)</f>
        <v>0</v>
      </c>
      <c r="BI1430" s="190">
        <f>IF(N1430="nulová",J1430,0)</f>
        <v>0</v>
      </c>
      <c r="BJ1430" s="21" t="s">
        <v>85</v>
      </c>
      <c r="BK1430" s="190">
        <f>ROUND(I1430*H1430,2)</f>
        <v>0</v>
      </c>
      <c r="BL1430" s="21" t="s">
        <v>315</v>
      </c>
      <c r="BM1430" s="189" t="s">
        <v>1173</v>
      </c>
    </row>
    <row r="1431" spans="1:65" s="13" customFormat="1">
      <c r="B1431" s="196"/>
      <c r="C1431" s="197"/>
      <c r="D1431" s="198" t="s">
        <v>222</v>
      </c>
      <c r="E1431" s="199" t="s">
        <v>19</v>
      </c>
      <c r="F1431" s="200" t="s">
        <v>223</v>
      </c>
      <c r="G1431" s="197"/>
      <c r="H1431" s="199" t="s">
        <v>19</v>
      </c>
      <c r="I1431" s="201"/>
      <c r="J1431" s="197"/>
      <c r="K1431" s="197"/>
      <c r="L1431" s="202"/>
      <c r="M1431" s="203"/>
      <c r="N1431" s="204"/>
      <c r="O1431" s="204"/>
      <c r="P1431" s="204"/>
      <c r="Q1431" s="204"/>
      <c r="R1431" s="204"/>
      <c r="S1431" s="204"/>
      <c r="T1431" s="205"/>
      <c r="AT1431" s="206" t="s">
        <v>222</v>
      </c>
      <c r="AU1431" s="206" t="s">
        <v>87</v>
      </c>
      <c r="AV1431" s="13" t="s">
        <v>85</v>
      </c>
      <c r="AW1431" s="13" t="s">
        <v>36</v>
      </c>
      <c r="AX1431" s="13" t="s">
        <v>77</v>
      </c>
      <c r="AY1431" s="206" t="s">
        <v>211</v>
      </c>
    </row>
    <row r="1432" spans="1:65" s="13" customFormat="1">
      <c r="B1432" s="196"/>
      <c r="C1432" s="197"/>
      <c r="D1432" s="198" t="s">
        <v>222</v>
      </c>
      <c r="E1432" s="199" t="s">
        <v>19</v>
      </c>
      <c r="F1432" s="200" t="s">
        <v>984</v>
      </c>
      <c r="G1432" s="197"/>
      <c r="H1432" s="199" t="s">
        <v>19</v>
      </c>
      <c r="I1432" s="201"/>
      <c r="J1432" s="197"/>
      <c r="K1432" s="197"/>
      <c r="L1432" s="202"/>
      <c r="M1432" s="203"/>
      <c r="N1432" s="204"/>
      <c r="O1432" s="204"/>
      <c r="P1432" s="204"/>
      <c r="Q1432" s="204"/>
      <c r="R1432" s="204"/>
      <c r="S1432" s="204"/>
      <c r="T1432" s="205"/>
      <c r="AT1432" s="206" t="s">
        <v>222</v>
      </c>
      <c r="AU1432" s="206" t="s">
        <v>87</v>
      </c>
      <c r="AV1432" s="13" t="s">
        <v>85</v>
      </c>
      <c r="AW1432" s="13" t="s">
        <v>36</v>
      </c>
      <c r="AX1432" s="13" t="s">
        <v>77</v>
      </c>
      <c r="AY1432" s="206" t="s">
        <v>211</v>
      </c>
    </row>
    <row r="1433" spans="1:65" s="13" customFormat="1">
      <c r="B1433" s="196"/>
      <c r="C1433" s="197"/>
      <c r="D1433" s="198" t="s">
        <v>222</v>
      </c>
      <c r="E1433" s="199" t="s">
        <v>19</v>
      </c>
      <c r="F1433" s="200" t="s">
        <v>225</v>
      </c>
      <c r="G1433" s="197"/>
      <c r="H1433" s="199" t="s">
        <v>19</v>
      </c>
      <c r="I1433" s="201"/>
      <c r="J1433" s="197"/>
      <c r="K1433" s="197"/>
      <c r="L1433" s="202"/>
      <c r="M1433" s="203"/>
      <c r="N1433" s="204"/>
      <c r="O1433" s="204"/>
      <c r="P1433" s="204"/>
      <c r="Q1433" s="204"/>
      <c r="R1433" s="204"/>
      <c r="S1433" s="204"/>
      <c r="T1433" s="205"/>
      <c r="AT1433" s="206" t="s">
        <v>222</v>
      </c>
      <c r="AU1433" s="206" t="s">
        <v>87</v>
      </c>
      <c r="AV1433" s="13" t="s">
        <v>85</v>
      </c>
      <c r="AW1433" s="13" t="s">
        <v>36</v>
      </c>
      <c r="AX1433" s="13" t="s">
        <v>77</v>
      </c>
      <c r="AY1433" s="206" t="s">
        <v>211</v>
      </c>
    </row>
    <row r="1434" spans="1:65" s="14" customFormat="1">
      <c r="B1434" s="207"/>
      <c r="C1434" s="208"/>
      <c r="D1434" s="198" t="s">
        <v>222</v>
      </c>
      <c r="E1434" s="209" t="s">
        <v>19</v>
      </c>
      <c r="F1434" s="210" t="s">
        <v>1174</v>
      </c>
      <c r="G1434" s="208"/>
      <c r="H1434" s="211">
        <v>0.13900000000000001</v>
      </c>
      <c r="I1434" s="212"/>
      <c r="J1434" s="208"/>
      <c r="K1434" s="208"/>
      <c r="L1434" s="213"/>
      <c r="M1434" s="214"/>
      <c r="N1434" s="215"/>
      <c r="O1434" s="215"/>
      <c r="P1434" s="215"/>
      <c r="Q1434" s="215"/>
      <c r="R1434" s="215"/>
      <c r="S1434" s="215"/>
      <c r="T1434" s="216"/>
      <c r="AT1434" s="217" t="s">
        <v>222</v>
      </c>
      <c r="AU1434" s="217" t="s">
        <v>87</v>
      </c>
      <c r="AV1434" s="14" t="s">
        <v>87</v>
      </c>
      <c r="AW1434" s="14" t="s">
        <v>36</v>
      </c>
      <c r="AX1434" s="14" t="s">
        <v>77</v>
      </c>
      <c r="AY1434" s="217" t="s">
        <v>211</v>
      </c>
    </row>
    <row r="1435" spans="1:65" s="14" customFormat="1">
      <c r="B1435" s="207"/>
      <c r="C1435" s="208"/>
      <c r="D1435" s="198" t="s">
        <v>222</v>
      </c>
      <c r="E1435" s="209" t="s">
        <v>19</v>
      </c>
      <c r="F1435" s="210" t="s">
        <v>1175</v>
      </c>
      <c r="G1435" s="208"/>
      <c r="H1435" s="211">
        <v>0.10100000000000001</v>
      </c>
      <c r="I1435" s="212"/>
      <c r="J1435" s="208"/>
      <c r="K1435" s="208"/>
      <c r="L1435" s="213"/>
      <c r="M1435" s="214"/>
      <c r="N1435" s="215"/>
      <c r="O1435" s="215"/>
      <c r="P1435" s="215"/>
      <c r="Q1435" s="215"/>
      <c r="R1435" s="215"/>
      <c r="S1435" s="215"/>
      <c r="T1435" s="216"/>
      <c r="AT1435" s="217" t="s">
        <v>222</v>
      </c>
      <c r="AU1435" s="217" t="s">
        <v>87</v>
      </c>
      <c r="AV1435" s="14" t="s">
        <v>87</v>
      </c>
      <c r="AW1435" s="14" t="s">
        <v>36</v>
      </c>
      <c r="AX1435" s="14" t="s">
        <v>77</v>
      </c>
      <c r="AY1435" s="217" t="s">
        <v>211</v>
      </c>
    </row>
    <row r="1436" spans="1:65" s="14" customFormat="1">
      <c r="B1436" s="207"/>
      <c r="C1436" s="208"/>
      <c r="D1436" s="198" t="s">
        <v>222</v>
      </c>
      <c r="E1436" s="209" t="s">
        <v>19</v>
      </c>
      <c r="F1436" s="210" t="s">
        <v>1176</v>
      </c>
      <c r="G1436" s="208"/>
      <c r="H1436" s="211">
        <v>7.9000000000000001E-2</v>
      </c>
      <c r="I1436" s="212"/>
      <c r="J1436" s="208"/>
      <c r="K1436" s="208"/>
      <c r="L1436" s="213"/>
      <c r="M1436" s="214"/>
      <c r="N1436" s="215"/>
      <c r="O1436" s="215"/>
      <c r="P1436" s="215"/>
      <c r="Q1436" s="215"/>
      <c r="R1436" s="215"/>
      <c r="S1436" s="215"/>
      <c r="T1436" s="216"/>
      <c r="AT1436" s="217" t="s">
        <v>222</v>
      </c>
      <c r="AU1436" s="217" t="s">
        <v>87</v>
      </c>
      <c r="AV1436" s="14" t="s">
        <v>87</v>
      </c>
      <c r="AW1436" s="14" t="s">
        <v>36</v>
      </c>
      <c r="AX1436" s="14" t="s">
        <v>77</v>
      </c>
      <c r="AY1436" s="217" t="s">
        <v>211</v>
      </c>
    </row>
    <row r="1437" spans="1:65" s="14" customFormat="1">
      <c r="B1437" s="207"/>
      <c r="C1437" s="208"/>
      <c r="D1437" s="198" t="s">
        <v>222</v>
      </c>
      <c r="E1437" s="209" t="s">
        <v>19</v>
      </c>
      <c r="F1437" s="210" t="s">
        <v>1177</v>
      </c>
      <c r="G1437" s="208"/>
      <c r="H1437" s="211">
        <v>5.8000000000000003E-2</v>
      </c>
      <c r="I1437" s="212"/>
      <c r="J1437" s="208"/>
      <c r="K1437" s="208"/>
      <c r="L1437" s="213"/>
      <c r="M1437" s="214"/>
      <c r="N1437" s="215"/>
      <c r="O1437" s="215"/>
      <c r="P1437" s="215"/>
      <c r="Q1437" s="215"/>
      <c r="R1437" s="215"/>
      <c r="S1437" s="215"/>
      <c r="T1437" s="216"/>
      <c r="AT1437" s="217" t="s">
        <v>222</v>
      </c>
      <c r="AU1437" s="217" t="s">
        <v>87</v>
      </c>
      <c r="AV1437" s="14" t="s">
        <v>87</v>
      </c>
      <c r="AW1437" s="14" t="s">
        <v>36</v>
      </c>
      <c r="AX1437" s="14" t="s">
        <v>77</v>
      </c>
      <c r="AY1437" s="217" t="s">
        <v>211</v>
      </c>
    </row>
    <row r="1438" spans="1:65" s="14" customFormat="1">
      <c r="B1438" s="207"/>
      <c r="C1438" s="208"/>
      <c r="D1438" s="198" t="s">
        <v>222</v>
      </c>
      <c r="E1438" s="209" t="s">
        <v>19</v>
      </c>
      <c r="F1438" s="210" t="s">
        <v>1178</v>
      </c>
      <c r="G1438" s="208"/>
      <c r="H1438" s="211">
        <v>3.9E-2</v>
      </c>
      <c r="I1438" s="212"/>
      <c r="J1438" s="208"/>
      <c r="K1438" s="208"/>
      <c r="L1438" s="213"/>
      <c r="M1438" s="214"/>
      <c r="N1438" s="215"/>
      <c r="O1438" s="215"/>
      <c r="P1438" s="215"/>
      <c r="Q1438" s="215"/>
      <c r="R1438" s="215"/>
      <c r="S1438" s="215"/>
      <c r="T1438" s="216"/>
      <c r="AT1438" s="217" t="s">
        <v>222</v>
      </c>
      <c r="AU1438" s="217" t="s">
        <v>87</v>
      </c>
      <c r="AV1438" s="14" t="s">
        <v>87</v>
      </c>
      <c r="AW1438" s="14" t="s">
        <v>36</v>
      </c>
      <c r="AX1438" s="14" t="s">
        <v>77</v>
      </c>
      <c r="AY1438" s="217" t="s">
        <v>211</v>
      </c>
    </row>
    <row r="1439" spans="1:65" s="14" customFormat="1">
      <c r="B1439" s="207"/>
      <c r="C1439" s="208"/>
      <c r="D1439" s="198" t="s">
        <v>222</v>
      </c>
      <c r="E1439" s="209" t="s">
        <v>19</v>
      </c>
      <c r="F1439" s="210" t="s">
        <v>1179</v>
      </c>
      <c r="G1439" s="208"/>
      <c r="H1439" s="211">
        <v>2.1000000000000001E-2</v>
      </c>
      <c r="I1439" s="212"/>
      <c r="J1439" s="208"/>
      <c r="K1439" s="208"/>
      <c r="L1439" s="213"/>
      <c r="M1439" s="214"/>
      <c r="N1439" s="215"/>
      <c r="O1439" s="215"/>
      <c r="P1439" s="215"/>
      <c r="Q1439" s="215"/>
      <c r="R1439" s="215"/>
      <c r="S1439" s="215"/>
      <c r="T1439" s="216"/>
      <c r="AT1439" s="217" t="s">
        <v>222</v>
      </c>
      <c r="AU1439" s="217" t="s">
        <v>87</v>
      </c>
      <c r="AV1439" s="14" t="s">
        <v>87</v>
      </c>
      <c r="AW1439" s="14" t="s">
        <v>36</v>
      </c>
      <c r="AX1439" s="14" t="s">
        <v>77</v>
      </c>
      <c r="AY1439" s="217" t="s">
        <v>211</v>
      </c>
    </row>
    <row r="1440" spans="1:65" s="14" customFormat="1">
      <c r="B1440" s="207"/>
      <c r="C1440" s="208"/>
      <c r="D1440" s="198" t="s">
        <v>222</v>
      </c>
      <c r="E1440" s="209" t="s">
        <v>19</v>
      </c>
      <c r="F1440" s="210" t="s">
        <v>1180</v>
      </c>
      <c r="G1440" s="208"/>
      <c r="H1440" s="211">
        <v>2.5000000000000001E-2</v>
      </c>
      <c r="I1440" s="212"/>
      <c r="J1440" s="208"/>
      <c r="K1440" s="208"/>
      <c r="L1440" s="213"/>
      <c r="M1440" s="214"/>
      <c r="N1440" s="215"/>
      <c r="O1440" s="215"/>
      <c r="P1440" s="215"/>
      <c r="Q1440" s="215"/>
      <c r="R1440" s="215"/>
      <c r="S1440" s="215"/>
      <c r="T1440" s="216"/>
      <c r="AT1440" s="217" t="s">
        <v>222</v>
      </c>
      <c r="AU1440" s="217" t="s">
        <v>87</v>
      </c>
      <c r="AV1440" s="14" t="s">
        <v>87</v>
      </c>
      <c r="AW1440" s="14" t="s">
        <v>36</v>
      </c>
      <c r="AX1440" s="14" t="s">
        <v>77</v>
      </c>
      <c r="AY1440" s="217" t="s">
        <v>211</v>
      </c>
    </row>
    <row r="1441" spans="1:65" s="14" customFormat="1">
      <c r="B1441" s="207"/>
      <c r="C1441" s="208"/>
      <c r="D1441" s="198" t="s">
        <v>222</v>
      </c>
      <c r="E1441" s="209" t="s">
        <v>19</v>
      </c>
      <c r="F1441" s="210" t="s">
        <v>1181</v>
      </c>
      <c r="G1441" s="208"/>
      <c r="H1441" s="211">
        <v>4.9000000000000002E-2</v>
      </c>
      <c r="I1441" s="212"/>
      <c r="J1441" s="208"/>
      <c r="K1441" s="208"/>
      <c r="L1441" s="213"/>
      <c r="M1441" s="214"/>
      <c r="N1441" s="215"/>
      <c r="O1441" s="215"/>
      <c r="P1441" s="215"/>
      <c r="Q1441" s="215"/>
      <c r="R1441" s="215"/>
      <c r="S1441" s="215"/>
      <c r="T1441" s="216"/>
      <c r="AT1441" s="217" t="s">
        <v>222</v>
      </c>
      <c r="AU1441" s="217" t="s">
        <v>87</v>
      </c>
      <c r="AV1441" s="14" t="s">
        <v>87</v>
      </c>
      <c r="AW1441" s="14" t="s">
        <v>36</v>
      </c>
      <c r="AX1441" s="14" t="s">
        <v>77</v>
      </c>
      <c r="AY1441" s="217" t="s">
        <v>211</v>
      </c>
    </row>
    <row r="1442" spans="1:65" s="14" customFormat="1">
      <c r="B1442" s="207"/>
      <c r="C1442" s="208"/>
      <c r="D1442" s="198" t="s">
        <v>222</v>
      </c>
      <c r="E1442" s="209" t="s">
        <v>19</v>
      </c>
      <c r="F1442" s="210" t="s">
        <v>1182</v>
      </c>
      <c r="G1442" s="208"/>
      <c r="H1442" s="211">
        <v>7.3999999999999996E-2</v>
      </c>
      <c r="I1442" s="212"/>
      <c r="J1442" s="208"/>
      <c r="K1442" s="208"/>
      <c r="L1442" s="213"/>
      <c r="M1442" s="214"/>
      <c r="N1442" s="215"/>
      <c r="O1442" s="215"/>
      <c r="P1442" s="215"/>
      <c r="Q1442" s="215"/>
      <c r="R1442" s="215"/>
      <c r="S1442" s="215"/>
      <c r="T1442" s="216"/>
      <c r="AT1442" s="217" t="s">
        <v>222</v>
      </c>
      <c r="AU1442" s="217" t="s">
        <v>87</v>
      </c>
      <c r="AV1442" s="14" t="s">
        <v>87</v>
      </c>
      <c r="AW1442" s="14" t="s">
        <v>36</v>
      </c>
      <c r="AX1442" s="14" t="s">
        <v>77</v>
      </c>
      <c r="AY1442" s="217" t="s">
        <v>211</v>
      </c>
    </row>
    <row r="1443" spans="1:65" s="14" customFormat="1">
      <c r="B1443" s="207"/>
      <c r="C1443" s="208"/>
      <c r="D1443" s="198" t="s">
        <v>222</v>
      </c>
      <c r="E1443" s="209" t="s">
        <v>19</v>
      </c>
      <c r="F1443" s="210" t="s">
        <v>1183</v>
      </c>
      <c r="G1443" s="208"/>
      <c r="H1443" s="211">
        <v>9.9000000000000005E-2</v>
      </c>
      <c r="I1443" s="212"/>
      <c r="J1443" s="208"/>
      <c r="K1443" s="208"/>
      <c r="L1443" s="213"/>
      <c r="M1443" s="214"/>
      <c r="N1443" s="215"/>
      <c r="O1443" s="215"/>
      <c r="P1443" s="215"/>
      <c r="Q1443" s="215"/>
      <c r="R1443" s="215"/>
      <c r="S1443" s="215"/>
      <c r="T1443" s="216"/>
      <c r="AT1443" s="217" t="s">
        <v>222</v>
      </c>
      <c r="AU1443" s="217" t="s">
        <v>87</v>
      </c>
      <c r="AV1443" s="14" t="s">
        <v>87</v>
      </c>
      <c r="AW1443" s="14" t="s">
        <v>36</v>
      </c>
      <c r="AX1443" s="14" t="s">
        <v>77</v>
      </c>
      <c r="AY1443" s="217" t="s">
        <v>211</v>
      </c>
    </row>
    <row r="1444" spans="1:65" s="14" customFormat="1">
      <c r="B1444" s="207"/>
      <c r="C1444" s="208"/>
      <c r="D1444" s="198" t="s">
        <v>222</v>
      </c>
      <c r="E1444" s="209" t="s">
        <v>19</v>
      </c>
      <c r="F1444" s="210" t="s">
        <v>1184</v>
      </c>
      <c r="G1444" s="208"/>
      <c r="H1444" s="211">
        <v>0.115</v>
      </c>
      <c r="I1444" s="212"/>
      <c r="J1444" s="208"/>
      <c r="K1444" s="208"/>
      <c r="L1444" s="213"/>
      <c r="M1444" s="214"/>
      <c r="N1444" s="215"/>
      <c r="O1444" s="215"/>
      <c r="P1444" s="215"/>
      <c r="Q1444" s="215"/>
      <c r="R1444" s="215"/>
      <c r="S1444" s="215"/>
      <c r="T1444" s="216"/>
      <c r="AT1444" s="217" t="s">
        <v>222</v>
      </c>
      <c r="AU1444" s="217" t="s">
        <v>87</v>
      </c>
      <c r="AV1444" s="14" t="s">
        <v>87</v>
      </c>
      <c r="AW1444" s="14" t="s">
        <v>36</v>
      </c>
      <c r="AX1444" s="14" t="s">
        <v>77</v>
      </c>
      <c r="AY1444" s="217" t="s">
        <v>211</v>
      </c>
    </row>
    <row r="1445" spans="1:65" s="14" customFormat="1">
      <c r="B1445" s="207"/>
      <c r="C1445" s="208"/>
      <c r="D1445" s="198" t="s">
        <v>222</v>
      </c>
      <c r="E1445" s="209" t="s">
        <v>19</v>
      </c>
      <c r="F1445" s="210" t="s">
        <v>1185</v>
      </c>
      <c r="G1445" s="208"/>
      <c r="H1445" s="211">
        <v>3.9E-2</v>
      </c>
      <c r="I1445" s="212"/>
      <c r="J1445" s="208"/>
      <c r="K1445" s="208"/>
      <c r="L1445" s="213"/>
      <c r="M1445" s="214"/>
      <c r="N1445" s="215"/>
      <c r="O1445" s="215"/>
      <c r="P1445" s="215"/>
      <c r="Q1445" s="215"/>
      <c r="R1445" s="215"/>
      <c r="S1445" s="215"/>
      <c r="T1445" s="216"/>
      <c r="AT1445" s="217" t="s">
        <v>222</v>
      </c>
      <c r="AU1445" s="217" t="s">
        <v>87</v>
      </c>
      <c r="AV1445" s="14" t="s">
        <v>87</v>
      </c>
      <c r="AW1445" s="14" t="s">
        <v>36</v>
      </c>
      <c r="AX1445" s="14" t="s">
        <v>77</v>
      </c>
      <c r="AY1445" s="217" t="s">
        <v>211</v>
      </c>
    </row>
    <row r="1446" spans="1:65" s="14" customFormat="1">
      <c r="B1446" s="207"/>
      <c r="C1446" s="208"/>
      <c r="D1446" s="198" t="s">
        <v>222</v>
      </c>
      <c r="E1446" s="209" t="s">
        <v>19</v>
      </c>
      <c r="F1446" s="210" t="s">
        <v>1186</v>
      </c>
      <c r="G1446" s="208"/>
      <c r="H1446" s="211">
        <v>5.0999999999999997E-2</v>
      </c>
      <c r="I1446" s="212"/>
      <c r="J1446" s="208"/>
      <c r="K1446" s="208"/>
      <c r="L1446" s="213"/>
      <c r="M1446" s="214"/>
      <c r="N1446" s="215"/>
      <c r="O1446" s="215"/>
      <c r="P1446" s="215"/>
      <c r="Q1446" s="215"/>
      <c r="R1446" s="215"/>
      <c r="S1446" s="215"/>
      <c r="T1446" s="216"/>
      <c r="AT1446" s="217" t="s">
        <v>222</v>
      </c>
      <c r="AU1446" s="217" t="s">
        <v>87</v>
      </c>
      <c r="AV1446" s="14" t="s">
        <v>87</v>
      </c>
      <c r="AW1446" s="14" t="s">
        <v>36</v>
      </c>
      <c r="AX1446" s="14" t="s">
        <v>77</v>
      </c>
      <c r="AY1446" s="217" t="s">
        <v>211</v>
      </c>
    </row>
    <row r="1447" spans="1:65" s="14" customFormat="1">
      <c r="B1447" s="207"/>
      <c r="C1447" s="208"/>
      <c r="D1447" s="198" t="s">
        <v>222</v>
      </c>
      <c r="E1447" s="209" t="s">
        <v>19</v>
      </c>
      <c r="F1447" s="210" t="s">
        <v>1187</v>
      </c>
      <c r="G1447" s="208"/>
      <c r="H1447" s="211">
        <v>0.249</v>
      </c>
      <c r="I1447" s="212"/>
      <c r="J1447" s="208"/>
      <c r="K1447" s="208"/>
      <c r="L1447" s="213"/>
      <c r="M1447" s="214"/>
      <c r="N1447" s="215"/>
      <c r="O1447" s="215"/>
      <c r="P1447" s="215"/>
      <c r="Q1447" s="215"/>
      <c r="R1447" s="215"/>
      <c r="S1447" s="215"/>
      <c r="T1447" s="216"/>
      <c r="AT1447" s="217" t="s">
        <v>222</v>
      </c>
      <c r="AU1447" s="217" t="s">
        <v>87</v>
      </c>
      <c r="AV1447" s="14" t="s">
        <v>87</v>
      </c>
      <c r="AW1447" s="14" t="s">
        <v>36</v>
      </c>
      <c r="AX1447" s="14" t="s">
        <v>77</v>
      </c>
      <c r="AY1447" s="217" t="s">
        <v>211</v>
      </c>
    </row>
    <row r="1448" spans="1:65" s="15" customFormat="1">
      <c r="B1448" s="218"/>
      <c r="C1448" s="219"/>
      <c r="D1448" s="198" t="s">
        <v>222</v>
      </c>
      <c r="E1448" s="220" t="s">
        <v>116</v>
      </c>
      <c r="F1448" s="221" t="s">
        <v>227</v>
      </c>
      <c r="G1448" s="219"/>
      <c r="H1448" s="222">
        <v>1.1379999999999999</v>
      </c>
      <c r="I1448" s="223"/>
      <c r="J1448" s="219"/>
      <c r="K1448" s="219"/>
      <c r="L1448" s="224"/>
      <c r="M1448" s="225"/>
      <c r="N1448" s="226"/>
      <c r="O1448" s="226"/>
      <c r="P1448" s="226"/>
      <c r="Q1448" s="226"/>
      <c r="R1448" s="226"/>
      <c r="S1448" s="226"/>
      <c r="T1448" s="227"/>
      <c r="AT1448" s="228" t="s">
        <v>222</v>
      </c>
      <c r="AU1448" s="228" t="s">
        <v>87</v>
      </c>
      <c r="AV1448" s="15" t="s">
        <v>218</v>
      </c>
      <c r="AW1448" s="15" t="s">
        <v>36</v>
      </c>
      <c r="AX1448" s="15" t="s">
        <v>85</v>
      </c>
      <c r="AY1448" s="228" t="s">
        <v>211</v>
      </c>
    </row>
    <row r="1449" spans="1:65" s="2" customFormat="1" ht="55.5" customHeight="1">
      <c r="A1449" s="38"/>
      <c r="B1449" s="39"/>
      <c r="C1449" s="178" t="s">
        <v>1188</v>
      </c>
      <c r="D1449" s="178" t="s">
        <v>214</v>
      </c>
      <c r="E1449" s="179" t="s">
        <v>1189</v>
      </c>
      <c r="F1449" s="180" t="s">
        <v>1190</v>
      </c>
      <c r="G1449" s="181" t="s">
        <v>131</v>
      </c>
      <c r="H1449" s="182">
        <v>25.9</v>
      </c>
      <c r="I1449" s="183"/>
      <c r="J1449" s="184">
        <f>ROUND(I1449*H1449,2)</f>
        <v>0</v>
      </c>
      <c r="K1449" s="180" t="s">
        <v>217</v>
      </c>
      <c r="L1449" s="43"/>
      <c r="M1449" s="185" t="s">
        <v>19</v>
      </c>
      <c r="N1449" s="186" t="s">
        <v>48</v>
      </c>
      <c r="O1449" s="68"/>
      <c r="P1449" s="187">
        <f>O1449*H1449</f>
        <v>0</v>
      </c>
      <c r="Q1449" s="187">
        <v>0</v>
      </c>
      <c r="R1449" s="187">
        <f>Q1449*H1449</f>
        <v>0</v>
      </c>
      <c r="S1449" s="187">
        <v>0</v>
      </c>
      <c r="T1449" s="188">
        <f>S1449*H1449</f>
        <v>0</v>
      </c>
      <c r="U1449" s="38"/>
      <c r="V1449" s="38"/>
      <c r="W1449" s="38"/>
      <c r="X1449" s="38"/>
      <c r="Y1449" s="38"/>
      <c r="Z1449" s="38"/>
      <c r="AA1449" s="38"/>
      <c r="AB1449" s="38"/>
      <c r="AC1449" s="38"/>
      <c r="AD1449" s="38"/>
      <c r="AE1449" s="38"/>
      <c r="AR1449" s="189" t="s">
        <v>315</v>
      </c>
      <c r="AT1449" s="189" t="s">
        <v>214</v>
      </c>
      <c r="AU1449" s="189" t="s">
        <v>87</v>
      </c>
      <c r="AY1449" s="21" t="s">
        <v>211</v>
      </c>
      <c r="BE1449" s="190">
        <f>IF(N1449="základní",J1449,0)</f>
        <v>0</v>
      </c>
      <c r="BF1449" s="190">
        <f>IF(N1449="snížená",J1449,0)</f>
        <v>0</v>
      </c>
      <c r="BG1449" s="190">
        <f>IF(N1449="zákl. přenesená",J1449,0)</f>
        <v>0</v>
      </c>
      <c r="BH1449" s="190">
        <f>IF(N1449="sníž. přenesená",J1449,0)</f>
        <v>0</v>
      </c>
      <c r="BI1449" s="190">
        <f>IF(N1449="nulová",J1449,0)</f>
        <v>0</v>
      </c>
      <c r="BJ1449" s="21" t="s">
        <v>85</v>
      </c>
      <c r="BK1449" s="190">
        <f>ROUND(I1449*H1449,2)</f>
        <v>0</v>
      </c>
      <c r="BL1449" s="21" t="s">
        <v>315</v>
      </c>
      <c r="BM1449" s="189" t="s">
        <v>1191</v>
      </c>
    </row>
    <row r="1450" spans="1:65" s="2" customFormat="1">
      <c r="A1450" s="38"/>
      <c r="B1450" s="39"/>
      <c r="C1450" s="40"/>
      <c r="D1450" s="191" t="s">
        <v>220</v>
      </c>
      <c r="E1450" s="40"/>
      <c r="F1450" s="192" t="s">
        <v>1192</v>
      </c>
      <c r="G1450" s="40"/>
      <c r="H1450" s="40"/>
      <c r="I1450" s="193"/>
      <c r="J1450" s="40"/>
      <c r="K1450" s="40"/>
      <c r="L1450" s="43"/>
      <c r="M1450" s="194"/>
      <c r="N1450" s="195"/>
      <c r="O1450" s="68"/>
      <c r="P1450" s="68"/>
      <c r="Q1450" s="68"/>
      <c r="R1450" s="68"/>
      <c r="S1450" s="68"/>
      <c r="T1450" s="69"/>
      <c r="U1450" s="38"/>
      <c r="V1450" s="38"/>
      <c r="W1450" s="38"/>
      <c r="X1450" s="38"/>
      <c r="Y1450" s="38"/>
      <c r="Z1450" s="38"/>
      <c r="AA1450" s="38"/>
      <c r="AB1450" s="38"/>
      <c r="AC1450" s="38"/>
      <c r="AD1450" s="38"/>
      <c r="AE1450" s="38"/>
      <c r="AT1450" s="21" t="s">
        <v>220</v>
      </c>
      <c r="AU1450" s="21" t="s">
        <v>87</v>
      </c>
    </row>
    <row r="1451" spans="1:65" s="13" customFormat="1">
      <c r="B1451" s="196"/>
      <c r="C1451" s="197"/>
      <c r="D1451" s="198" t="s">
        <v>222</v>
      </c>
      <c r="E1451" s="199" t="s">
        <v>19</v>
      </c>
      <c r="F1451" s="200" t="s">
        <v>223</v>
      </c>
      <c r="G1451" s="197"/>
      <c r="H1451" s="199" t="s">
        <v>19</v>
      </c>
      <c r="I1451" s="201"/>
      <c r="J1451" s="197"/>
      <c r="K1451" s="197"/>
      <c r="L1451" s="202"/>
      <c r="M1451" s="203"/>
      <c r="N1451" s="204"/>
      <c r="O1451" s="204"/>
      <c r="P1451" s="204"/>
      <c r="Q1451" s="204"/>
      <c r="R1451" s="204"/>
      <c r="S1451" s="204"/>
      <c r="T1451" s="205"/>
      <c r="AT1451" s="206" t="s">
        <v>222</v>
      </c>
      <c r="AU1451" s="206" t="s">
        <v>87</v>
      </c>
      <c r="AV1451" s="13" t="s">
        <v>85</v>
      </c>
      <c r="AW1451" s="13" t="s">
        <v>36</v>
      </c>
      <c r="AX1451" s="13" t="s">
        <v>77</v>
      </c>
      <c r="AY1451" s="206" t="s">
        <v>211</v>
      </c>
    </row>
    <row r="1452" spans="1:65" s="13" customFormat="1">
      <c r="B1452" s="196"/>
      <c r="C1452" s="197"/>
      <c r="D1452" s="198" t="s">
        <v>222</v>
      </c>
      <c r="E1452" s="199" t="s">
        <v>19</v>
      </c>
      <c r="F1452" s="200" t="s">
        <v>984</v>
      </c>
      <c r="G1452" s="197"/>
      <c r="H1452" s="199" t="s">
        <v>19</v>
      </c>
      <c r="I1452" s="201"/>
      <c r="J1452" s="197"/>
      <c r="K1452" s="197"/>
      <c r="L1452" s="202"/>
      <c r="M1452" s="203"/>
      <c r="N1452" s="204"/>
      <c r="O1452" s="204"/>
      <c r="P1452" s="204"/>
      <c r="Q1452" s="204"/>
      <c r="R1452" s="204"/>
      <c r="S1452" s="204"/>
      <c r="T1452" s="205"/>
      <c r="AT1452" s="206" t="s">
        <v>222</v>
      </c>
      <c r="AU1452" s="206" t="s">
        <v>87</v>
      </c>
      <c r="AV1452" s="13" t="s">
        <v>85</v>
      </c>
      <c r="AW1452" s="13" t="s">
        <v>36</v>
      </c>
      <c r="AX1452" s="13" t="s">
        <v>77</v>
      </c>
      <c r="AY1452" s="206" t="s">
        <v>211</v>
      </c>
    </row>
    <row r="1453" spans="1:65" s="13" customFormat="1">
      <c r="B1453" s="196"/>
      <c r="C1453" s="197"/>
      <c r="D1453" s="198" t="s">
        <v>222</v>
      </c>
      <c r="E1453" s="199" t="s">
        <v>19</v>
      </c>
      <c r="F1453" s="200" t="s">
        <v>225</v>
      </c>
      <c r="G1453" s="197"/>
      <c r="H1453" s="199" t="s">
        <v>19</v>
      </c>
      <c r="I1453" s="201"/>
      <c r="J1453" s="197"/>
      <c r="K1453" s="197"/>
      <c r="L1453" s="202"/>
      <c r="M1453" s="203"/>
      <c r="N1453" s="204"/>
      <c r="O1453" s="204"/>
      <c r="P1453" s="204"/>
      <c r="Q1453" s="204"/>
      <c r="R1453" s="204"/>
      <c r="S1453" s="204"/>
      <c r="T1453" s="205"/>
      <c r="AT1453" s="206" t="s">
        <v>222</v>
      </c>
      <c r="AU1453" s="206" t="s">
        <v>87</v>
      </c>
      <c r="AV1453" s="13" t="s">
        <v>85</v>
      </c>
      <c r="AW1453" s="13" t="s">
        <v>36</v>
      </c>
      <c r="AX1453" s="13" t="s">
        <v>77</v>
      </c>
      <c r="AY1453" s="206" t="s">
        <v>211</v>
      </c>
    </row>
    <row r="1454" spans="1:65" s="14" customFormat="1">
      <c r="B1454" s="207"/>
      <c r="C1454" s="208"/>
      <c r="D1454" s="198" t="s">
        <v>222</v>
      </c>
      <c r="E1454" s="209" t="s">
        <v>19</v>
      </c>
      <c r="F1454" s="210" t="s">
        <v>1140</v>
      </c>
      <c r="G1454" s="208"/>
      <c r="H1454" s="211">
        <v>5</v>
      </c>
      <c r="I1454" s="212"/>
      <c r="J1454" s="208"/>
      <c r="K1454" s="208"/>
      <c r="L1454" s="213"/>
      <c r="M1454" s="214"/>
      <c r="N1454" s="215"/>
      <c r="O1454" s="215"/>
      <c r="P1454" s="215"/>
      <c r="Q1454" s="215"/>
      <c r="R1454" s="215"/>
      <c r="S1454" s="215"/>
      <c r="T1454" s="216"/>
      <c r="AT1454" s="217" t="s">
        <v>222</v>
      </c>
      <c r="AU1454" s="217" t="s">
        <v>87</v>
      </c>
      <c r="AV1454" s="14" t="s">
        <v>87</v>
      </c>
      <c r="AW1454" s="14" t="s">
        <v>36</v>
      </c>
      <c r="AX1454" s="14" t="s">
        <v>77</v>
      </c>
      <c r="AY1454" s="217" t="s">
        <v>211</v>
      </c>
    </row>
    <row r="1455" spans="1:65" s="14" customFormat="1">
      <c r="B1455" s="207"/>
      <c r="C1455" s="208"/>
      <c r="D1455" s="198" t="s">
        <v>222</v>
      </c>
      <c r="E1455" s="209" t="s">
        <v>19</v>
      </c>
      <c r="F1455" s="210" t="s">
        <v>1141</v>
      </c>
      <c r="G1455" s="208"/>
      <c r="H1455" s="211">
        <v>5.4</v>
      </c>
      <c r="I1455" s="212"/>
      <c r="J1455" s="208"/>
      <c r="K1455" s="208"/>
      <c r="L1455" s="213"/>
      <c r="M1455" s="214"/>
      <c r="N1455" s="215"/>
      <c r="O1455" s="215"/>
      <c r="P1455" s="215"/>
      <c r="Q1455" s="215"/>
      <c r="R1455" s="215"/>
      <c r="S1455" s="215"/>
      <c r="T1455" s="216"/>
      <c r="AT1455" s="217" t="s">
        <v>222</v>
      </c>
      <c r="AU1455" s="217" t="s">
        <v>87</v>
      </c>
      <c r="AV1455" s="14" t="s">
        <v>87</v>
      </c>
      <c r="AW1455" s="14" t="s">
        <v>36</v>
      </c>
      <c r="AX1455" s="14" t="s">
        <v>77</v>
      </c>
      <c r="AY1455" s="217" t="s">
        <v>211</v>
      </c>
    </row>
    <row r="1456" spans="1:65" s="14" customFormat="1">
      <c r="B1456" s="207"/>
      <c r="C1456" s="208"/>
      <c r="D1456" s="198" t="s">
        <v>222</v>
      </c>
      <c r="E1456" s="209" t="s">
        <v>19</v>
      </c>
      <c r="F1456" s="210" t="s">
        <v>1142</v>
      </c>
      <c r="G1456" s="208"/>
      <c r="H1456" s="211">
        <v>4.8</v>
      </c>
      <c r="I1456" s="212"/>
      <c r="J1456" s="208"/>
      <c r="K1456" s="208"/>
      <c r="L1456" s="213"/>
      <c r="M1456" s="214"/>
      <c r="N1456" s="215"/>
      <c r="O1456" s="215"/>
      <c r="P1456" s="215"/>
      <c r="Q1456" s="215"/>
      <c r="R1456" s="215"/>
      <c r="S1456" s="215"/>
      <c r="T1456" s="216"/>
      <c r="AT1456" s="217" t="s">
        <v>222</v>
      </c>
      <c r="AU1456" s="217" t="s">
        <v>87</v>
      </c>
      <c r="AV1456" s="14" t="s">
        <v>87</v>
      </c>
      <c r="AW1456" s="14" t="s">
        <v>36</v>
      </c>
      <c r="AX1456" s="14" t="s">
        <v>77</v>
      </c>
      <c r="AY1456" s="217" t="s">
        <v>211</v>
      </c>
    </row>
    <row r="1457" spans="1:65" s="14" customFormat="1">
      <c r="B1457" s="207"/>
      <c r="C1457" s="208"/>
      <c r="D1457" s="198" t="s">
        <v>222</v>
      </c>
      <c r="E1457" s="209" t="s">
        <v>19</v>
      </c>
      <c r="F1457" s="210" t="s">
        <v>1143</v>
      </c>
      <c r="G1457" s="208"/>
      <c r="H1457" s="211">
        <v>3.6</v>
      </c>
      <c r="I1457" s="212"/>
      <c r="J1457" s="208"/>
      <c r="K1457" s="208"/>
      <c r="L1457" s="213"/>
      <c r="M1457" s="214"/>
      <c r="N1457" s="215"/>
      <c r="O1457" s="215"/>
      <c r="P1457" s="215"/>
      <c r="Q1457" s="215"/>
      <c r="R1457" s="215"/>
      <c r="S1457" s="215"/>
      <c r="T1457" s="216"/>
      <c r="AT1457" s="217" t="s">
        <v>222</v>
      </c>
      <c r="AU1457" s="217" t="s">
        <v>87</v>
      </c>
      <c r="AV1457" s="14" t="s">
        <v>87</v>
      </c>
      <c r="AW1457" s="14" t="s">
        <v>36</v>
      </c>
      <c r="AX1457" s="14" t="s">
        <v>77</v>
      </c>
      <c r="AY1457" s="217" t="s">
        <v>211</v>
      </c>
    </row>
    <row r="1458" spans="1:65" s="14" customFormat="1">
      <c r="B1458" s="207"/>
      <c r="C1458" s="208"/>
      <c r="D1458" s="198" t="s">
        <v>222</v>
      </c>
      <c r="E1458" s="209" t="s">
        <v>19</v>
      </c>
      <c r="F1458" s="210" t="s">
        <v>1144</v>
      </c>
      <c r="G1458" s="208"/>
      <c r="H1458" s="211">
        <v>1.5</v>
      </c>
      <c r="I1458" s="212"/>
      <c r="J1458" s="208"/>
      <c r="K1458" s="208"/>
      <c r="L1458" s="213"/>
      <c r="M1458" s="214"/>
      <c r="N1458" s="215"/>
      <c r="O1458" s="215"/>
      <c r="P1458" s="215"/>
      <c r="Q1458" s="215"/>
      <c r="R1458" s="215"/>
      <c r="S1458" s="215"/>
      <c r="T1458" s="216"/>
      <c r="AT1458" s="217" t="s">
        <v>222</v>
      </c>
      <c r="AU1458" s="217" t="s">
        <v>87</v>
      </c>
      <c r="AV1458" s="14" t="s">
        <v>87</v>
      </c>
      <c r="AW1458" s="14" t="s">
        <v>36</v>
      </c>
      <c r="AX1458" s="14" t="s">
        <v>77</v>
      </c>
      <c r="AY1458" s="217" t="s">
        <v>211</v>
      </c>
    </row>
    <row r="1459" spans="1:65" s="14" customFormat="1">
      <c r="B1459" s="207"/>
      <c r="C1459" s="208"/>
      <c r="D1459" s="198" t="s">
        <v>222</v>
      </c>
      <c r="E1459" s="209" t="s">
        <v>19</v>
      </c>
      <c r="F1459" s="210" t="s">
        <v>1145</v>
      </c>
      <c r="G1459" s="208"/>
      <c r="H1459" s="211">
        <v>3.4</v>
      </c>
      <c r="I1459" s="212"/>
      <c r="J1459" s="208"/>
      <c r="K1459" s="208"/>
      <c r="L1459" s="213"/>
      <c r="M1459" s="214"/>
      <c r="N1459" s="215"/>
      <c r="O1459" s="215"/>
      <c r="P1459" s="215"/>
      <c r="Q1459" s="215"/>
      <c r="R1459" s="215"/>
      <c r="S1459" s="215"/>
      <c r="T1459" s="216"/>
      <c r="AT1459" s="217" t="s">
        <v>222</v>
      </c>
      <c r="AU1459" s="217" t="s">
        <v>87</v>
      </c>
      <c r="AV1459" s="14" t="s">
        <v>87</v>
      </c>
      <c r="AW1459" s="14" t="s">
        <v>36</v>
      </c>
      <c r="AX1459" s="14" t="s">
        <v>77</v>
      </c>
      <c r="AY1459" s="217" t="s">
        <v>211</v>
      </c>
    </row>
    <row r="1460" spans="1:65" s="14" customFormat="1">
      <c r="B1460" s="207"/>
      <c r="C1460" s="208"/>
      <c r="D1460" s="198" t="s">
        <v>222</v>
      </c>
      <c r="E1460" s="209" t="s">
        <v>19</v>
      </c>
      <c r="F1460" s="210" t="s">
        <v>1146</v>
      </c>
      <c r="G1460" s="208"/>
      <c r="H1460" s="211">
        <v>2.2000000000000002</v>
      </c>
      <c r="I1460" s="212"/>
      <c r="J1460" s="208"/>
      <c r="K1460" s="208"/>
      <c r="L1460" s="213"/>
      <c r="M1460" s="214"/>
      <c r="N1460" s="215"/>
      <c r="O1460" s="215"/>
      <c r="P1460" s="215"/>
      <c r="Q1460" s="215"/>
      <c r="R1460" s="215"/>
      <c r="S1460" s="215"/>
      <c r="T1460" s="216"/>
      <c r="AT1460" s="217" t="s">
        <v>222</v>
      </c>
      <c r="AU1460" s="217" t="s">
        <v>87</v>
      </c>
      <c r="AV1460" s="14" t="s">
        <v>87</v>
      </c>
      <c r="AW1460" s="14" t="s">
        <v>36</v>
      </c>
      <c r="AX1460" s="14" t="s">
        <v>77</v>
      </c>
      <c r="AY1460" s="217" t="s">
        <v>211</v>
      </c>
    </row>
    <row r="1461" spans="1:65" s="15" customFormat="1">
      <c r="B1461" s="218"/>
      <c r="C1461" s="219"/>
      <c r="D1461" s="198" t="s">
        <v>222</v>
      </c>
      <c r="E1461" s="220" t="s">
        <v>19</v>
      </c>
      <c r="F1461" s="221" t="s">
        <v>227</v>
      </c>
      <c r="G1461" s="219"/>
      <c r="H1461" s="222">
        <v>25.9</v>
      </c>
      <c r="I1461" s="223"/>
      <c r="J1461" s="219"/>
      <c r="K1461" s="219"/>
      <c r="L1461" s="224"/>
      <c r="M1461" s="225"/>
      <c r="N1461" s="226"/>
      <c r="O1461" s="226"/>
      <c r="P1461" s="226"/>
      <c r="Q1461" s="226"/>
      <c r="R1461" s="226"/>
      <c r="S1461" s="226"/>
      <c r="T1461" s="227"/>
      <c r="AT1461" s="228" t="s">
        <v>222</v>
      </c>
      <c r="AU1461" s="228" t="s">
        <v>87</v>
      </c>
      <c r="AV1461" s="15" t="s">
        <v>218</v>
      </c>
      <c r="AW1461" s="15" t="s">
        <v>36</v>
      </c>
      <c r="AX1461" s="15" t="s">
        <v>85</v>
      </c>
      <c r="AY1461" s="228" t="s">
        <v>211</v>
      </c>
    </row>
    <row r="1462" spans="1:65" s="2" customFormat="1" ht="21.75" customHeight="1">
      <c r="A1462" s="38"/>
      <c r="B1462" s="39"/>
      <c r="C1462" s="255" t="s">
        <v>1193</v>
      </c>
      <c r="D1462" s="255" t="s">
        <v>1159</v>
      </c>
      <c r="E1462" s="256" t="s">
        <v>1194</v>
      </c>
      <c r="F1462" s="257" t="s">
        <v>1195</v>
      </c>
      <c r="G1462" s="258" t="s">
        <v>107</v>
      </c>
      <c r="H1462" s="259">
        <v>0.755</v>
      </c>
      <c r="I1462" s="260"/>
      <c r="J1462" s="261">
        <f>ROUND(I1462*H1462,2)</f>
        <v>0</v>
      </c>
      <c r="K1462" s="257" t="s">
        <v>217</v>
      </c>
      <c r="L1462" s="262"/>
      <c r="M1462" s="263" t="s">
        <v>19</v>
      </c>
      <c r="N1462" s="264" t="s">
        <v>48</v>
      </c>
      <c r="O1462" s="68"/>
      <c r="P1462" s="187">
        <f>O1462*H1462</f>
        <v>0</v>
      </c>
      <c r="Q1462" s="187">
        <v>0.55000000000000004</v>
      </c>
      <c r="R1462" s="187">
        <f>Q1462*H1462</f>
        <v>0.41525000000000006</v>
      </c>
      <c r="S1462" s="187">
        <v>0</v>
      </c>
      <c r="T1462" s="188">
        <f>S1462*H1462</f>
        <v>0</v>
      </c>
      <c r="U1462" s="38"/>
      <c r="V1462" s="38"/>
      <c r="W1462" s="38"/>
      <c r="X1462" s="38"/>
      <c r="Y1462" s="38"/>
      <c r="Z1462" s="38"/>
      <c r="AA1462" s="38"/>
      <c r="AB1462" s="38"/>
      <c r="AC1462" s="38"/>
      <c r="AD1462" s="38"/>
      <c r="AE1462" s="38"/>
      <c r="AR1462" s="189" t="s">
        <v>413</v>
      </c>
      <c r="AT1462" s="189" t="s">
        <v>1159</v>
      </c>
      <c r="AU1462" s="189" t="s">
        <v>87</v>
      </c>
      <c r="AY1462" s="21" t="s">
        <v>211</v>
      </c>
      <c r="BE1462" s="190">
        <f>IF(N1462="základní",J1462,0)</f>
        <v>0</v>
      </c>
      <c r="BF1462" s="190">
        <f>IF(N1462="snížená",J1462,0)</f>
        <v>0</v>
      </c>
      <c r="BG1462" s="190">
        <f>IF(N1462="zákl. přenesená",J1462,0)</f>
        <v>0</v>
      </c>
      <c r="BH1462" s="190">
        <f>IF(N1462="sníž. přenesená",J1462,0)</f>
        <v>0</v>
      </c>
      <c r="BI1462" s="190">
        <f>IF(N1462="nulová",J1462,0)</f>
        <v>0</v>
      </c>
      <c r="BJ1462" s="21" t="s">
        <v>85</v>
      </c>
      <c r="BK1462" s="190">
        <f>ROUND(I1462*H1462,2)</f>
        <v>0</v>
      </c>
      <c r="BL1462" s="21" t="s">
        <v>315</v>
      </c>
      <c r="BM1462" s="189" t="s">
        <v>1196</v>
      </c>
    </row>
    <row r="1463" spans="1:65" s="13" customFormat="1">
      <c r="B1463" s="196"/>
      <c r="C1463" s="197"/>
      <c r="D1463" s="198" t="s">
        <v>222</v>
      </c>
      <c r="E1463" s="199" t="s">
        <v>19</v>
      </c>
      <c r="F1463" s="200" t="s">
        <v>223</v>
      </c>
      <c r="G1463" s="197"/>
      <c r="H1463" s="199" t="s">
        <v>19</v>
      </c>
      <c r="I1463" s="201"/>
      <c r="J1463" s="197"/>
      <c r="K1463" s="197"/>
      <c r="L1463" s="202"/>
      <c r="M1463" s="203"/>
      <c r="N1463" s="204"/>
      <c r="O1463" s="204"/>
      <c r="P1463" s="204"/>
      <c r="Q1463" s="204"/>
      <c r="R1463" s="204"/>
      <c r="S1463" s="204"/>
      <c r="T1463" s="205"/>
      <c r="AT1463" s="206" t="s">
        <v>222</v>
      </c>
      <c r="AU1463" s="206" t="s">
        <v>87</v>
      </c>
      <c r="AV1463" s="13" t="s">
        <v>85</v>
      </c>
      <c r="AW1463" s="13" t="s">
        <v>36</v>
      </c>
      <c r="AX1463" s="13" t="s">
        <v>77</v>
      </c>
      <c r="AY1463" s="206" t="s">
        <v>211</v>
      </c>
    </row>
    <row r="1464" spans="1:65" s="13" customFormat="1">
      <c r="B1464" s="196"/>
      <c r="C1464" s="197"/>
      <c r="D1464" s="198" t="s">
        <v>222</v>
      </c>
      <c r="E1464" s="199" t="s">
        <v>19</v>
      </c>
      <c r="F1464" s="200" t="s">
        <v>984</v>
      </c>
      <c r="G1464" s="197"/>
      <c r="H1464" s="199" t="s">
        <v>19</v>
      </c>
      <c r="I1464" s="201"/>
      <c r="J1464" s="197"/>
      <c r="K1464" s="197"/>
      <c r="L1464" s="202"/>
      <c r="M1464" s="203"/>
      <c r="N1464" s="204"/>
      <c r="O1464" s="204"/>
      <c r="P1464" s="204"/>
      <c r="Q1464" s="204"/>
      <c r="R1464" s="204"/>
      <c r="S1464" s="204"/>
      <c r="T1464" s="205"/>
      <c r="AT1464" s="206" t="s">
        <v>222</v>
      </c>
      <c r="AU1464" s="206" t="s">
        <v>87</v>
      </c>
      <c r="AV1464" s="13" t="s">
        <v>85</v>
      </c>
      <c r="AW1464" s="13" t="s">
        <v>36</v>
      </c>
      <c r="AX1464" s="13" t="s">
        <v>77</v>
      </c>
      <c r="AY1464" s="206" t="s">
        <v>211</v>
      </c>
    </row>
    <row r="1465" spans="1:65" s="13" customFormat="1">
      <c r="B1465" s="196"/>
      <c r="C1465" s="197"/>
      <c r="D1465" s="198" t="s">
        <v>222</v>
      </c>
      <c r="E1465" s="199" t="s">
        <v>19</v>
      </c>
      <c r="F1465" s="200" t="s">
        <v>225</v>
      </c>
      <c r="G1465" s="197"/>
      <c r="H1465" s="199" t="s">
        <v>19</v>
      </c>
      <c r="I1465" s="201"/>
      <c r="J1465" s="197"/>
      <c r="K1465" s="197"/>
      <c r="L1465" s="202"/>
      <c r="M1465" s="203"/>
      <c r="N1465" s="204"/>
      <c r="O1465" s="204"/>
      <c r="P1465" s="204"/>
      <c r="Q1465" s="204"/>
      <c r="R1465" s="204"/>
      <c r="S1465" s="204"/>
      <c r="T1465" s="205"/>
      <c r="AT1465" s="206" t="s">
        <v>222</v>
      </c>
      <c r="AU1465" s="206" t="s">
        <v>87</v>
      </c>
      <c r="AV1465" s="13" t="s">
        <v>85</v>
      </c>
      <c r="AW1465" s="13" t="s">
        <v>36</v>
      </c>
      <c r="AX1465" s="13" t="s">
        <v>77</v>
      </c>
      <c r="AY1465" s="206" t="s">
        <v>211</v>
      </c>
    </row>
    <row r="1466" spans="1:65" s="14" customFormat="1">
      <c r="B1466" s="207"/>
      <c r="C1466" s="208"/>
      <c r="D1466" s="198" t="s">
        <v>222</v>
      </c>
      <c r="E1466" s="209" t="s">
        <v>19</v>
      </c>
      <c r="F1466" s="210" t="s">
        <v>1197</v>
      </c>
      <c r="G1466" s="208"/>
      <c r="H1466" s="211">
        <v>0.151</v>
      </c>
      <c r="I1466" s="212"/>
      <c r="J1466" s="208"/>
      <c r="K1466" s="208"/>
      <c r="L1466" s="213"/>
      <c r="M1466" s="214"/>
      <c r="N1466" s="215"/>
      <c r="O1466" s="215"/>
      <c r="P1466" s="215"/>
      <c r="Q1466" s="215"/>
      <c r="R1466" s="215"/>
      <c r="S1466" s="215"/>
      <c r="T1466" s="216"/>
      <c r="AT1466" s="217" t="s">
        <v>222</v>
      </c>
      <c r="AU1466" s="217" t="s">
        <v>87</v>
      </c>
      <c r="AV1466" s="14" t="s">
        <v>87</v>
      </c>
      <c r="AW1466" s="14" t="s">
        <v>36</v>
      </c>
      <c r="AX1466" s="14" t="s">
        <v>77</v>
      </c>
      <c r="AY1466" s="217" t="s">
        <v>211</v>
      </c>
    </row>
    <row r="1467" spans="1:65" s="14" customFormat="1">
      <c r="B1467" s="207"/>
      <c r="C1467" s="208"/>
      <c r="D1467" s="198" t="s">
        <v>222</v>
      </c>
      <c r="E1467" s="209" t="s">
        <v>19</v>
      </c>
      <c r="F1467" s="210" t="s">
        <v>1198</v>
      </c>
      <c r="G1467" s="208"/>
      <c r="H1467" s="211">
        <v>0.16300000000000001</v>
      </c>
      <c r="I1467" s="212"/>
      <c r="J1467" s="208"/>
      <c r="K1467" s="208"/>
      <c r="L1467" s="213"/>
      <c r="M1467" s="214"/>
      <c r="N1467" s="215"/>
      <c r="O1467" s="215"/>
      <c r="P1467" s="215"/>
      <c r="Q1467" s="215"/>
      <c r="R1467" s="215"/>
      <c r="S1467" s="215"/>
      <c r="T1467" s="216"/>
      <c r="AT1467" s="217" t="s">
        <v>222</v>
      </c>
      <c r="AU1467" s="217" t="s">
        <v>87</v>
      </c>
      <c r="AV1467" s="14" t="s">
        <v>87</v>
      </c>
      <c r="AW1467" s="14" t="s">
        <v>36</v>
      </c>
      <c r="AX1467" s="14" t="s">
        <v>77</v>
      </c>
      <c r="AY1467" s="217" t="s">
        <v>211</v>
      </c>
    </row>
    <row r="1468" spans="1:65" s="14" customFormat="1">
      <c r="B1468" s="207"/>
      <c r="C1468" s="208"/>
      <c r="D1468" s="198" t="s">
        <v>222</v>
      </c>
      <c r="E1468" s="209" t="s">
        <v>19</v>
      </c>
      <c r="F1468" s="210" t="s">
        <v>1199</v>
      </c>
      <c r="G1468" s="208"/>
      <c r="H1468" s="211">
        <v>0.129</v>
      </c>
      <c r="I1468" s="212"/>
      <c r="J1468" s="208"/>
      <c r="K1468" s="208"/>
      <c r="L1468" s="213"/>
      <c r="M1468" s="214"/>
      <c r="N1468" s="215"/>
      <c r="O1468" s="215"/>
      <c r="P1468" s="215"/>
      <c r="Q1468" s="215"/>
      <c r="R1468" s="215"/>
      <c r="S1468" s="215"/>
      <c r="T1468" s="216"/>
      <c r="AT1468" s="217" t="s">
        <v>222</v>
      </c>
      <c r="AU1468" s="217" t="s">
        <v>87</v>
      </c>
      <c r="AV1468" s="14" t="s">
        <v>87</v>
      </c>
      <c r="AW1468" s="14" t="s">
        <v>36</v>
      </c>
      <c r="AX1468" s="14" t="s">
        <v>77</v>
      </c>
      <c r="AY1468" s="217" t="s">
        <v>211</v>
      </c>
    </row>
    <row r="1469" spans="1:65" s="14" customFormat="1">
      <c r="B1469" s="207"/>
      <c r="C1469" s="208"/>
      <c r="D1469" s="198" t="s">
        <v>222</v>
      </c>
      <c r="E1469" s="209" t="s">
        <v>19</v>
      </c>
      <c r="F1469" s="210" t="s">
        <v>1200</v>
      </c>
      <c r="G1469" s="208"/>
      <c r="H1469" s="211">
        <v>9.7000000000000003E-2</v>
      </c>
      <c r="I1469" s="212"/>
      <c r="J1469" s="208"/>
      <c r="K1469" s="208"/>
      <c r="L1469" s="213"/>
      <c r="M1469" s="214"/>
      <c r="N1469" s="215"/>
      <c r="O1469" s="215"/>
      <c r="P1469" s="215"/>
      <c r="Q1469" s="215"/>
      <c r="R1469" s="215"/>
      <c r="S1469" s="215"/>
      <c r="T1469" s="216"/>
      <c r="AT1469" s="217" t="s">
        <v>222</v>
      </c>
      <c r="AU1469" s="217" t="s">
        <v>87</v>
      </c>
      <c r="AV1469" s="14" t="s">
        <v>87</v>
      </c>
      <c r="AW1469" s="14" t="s">
        <v>36</v>
      </c>
      <c r="AX1469" s="14" t="s">
        <v>77</v>
      </c>
      <c r="AY1469" s="217" t="s">
        <v>211</v>
      </c>
    </row>
    <row r="1470" spans="1:65" s="14" customFormat="1">
      <c r="B1470" s="207"/>
      <c r="C1470" s="208"/>
      <c r="D1470" s="198" t="s">
        <v>222</v>
      </c>
      <c r="E1470" s="209" t="s">
        <v>19</v>
      </c>
      <c r="F1470" s="210" t="s">
        <v>1201</v>
      </c>
      <c r="G1470" s="208"/>
      <c r="H1470" s="211">
        <v>4.4999999999999998E-2</v>
      </c>
      <c r="I1470" s="212"/>
      <c r="J1470" s="208"/>
      <c r="K1470" s="208"/>
      <c r="L1470" s="213"/>
      <c r="M1470" s="214"/>
      <c r="N1470" s="215"/>
      <c r="O1470" s="215"/>
      <c r="P1470" s="215"/>
      <c r="Q1470" s="215"/>
      <c r="R1470" s="215"/>
      <c r="S1470" s="215"/>
      <c r="T1470" s="216"/>
      <c r="AT1470" s="217" t="s">
        <v>222</v>
      </c>
      <c r="AU1470" s="217" t="s">
        <v>87</v>
      </c>
      <c r="AV1470" s="14" t="s">
        <v>87</v>
      </c>
      <c r="AW1470" s="14" t="s">
        <v>36</v>
      </c>
      <c r="AX1470" s="14" t="s">
        <v>77</v>
      </c>
      <c r="AY1470" s="217" t="s">
        <v>211</v>
      </c>
    </row>
    <row r="1471" spans="1:65" s="14" customFormat="1">
      <c r="B1471" s="207"/>
      <c r="C1471" s="208"/>
      <c r="D1471" s="198" t="s">
        <v>222</v>
      </c>
      <c r="E1471" s="209" t="s">
        <v>19</v>
      </c>
      <c r="F1471" s="210" t="s">
        <v>1202</v>
      </c>
      <c r="G1471" s="208"/>
      <c r="H1471" s="211">
        <v>0.10299999999999999</v>
      </c>
      <c r="I1471" s="212"/>
      <c r="J1471" s="208"/>
      <c r="K1471" s="208"/>
      <c r="L1471" s="213"/>
      <c r="M1471" s="214"/>
      <c r="N1471" s="215"/>
      <c r="O1471" s="215"/>
      <c r="P1471" s="215"/>
      <c r="Q1471" s="215"/>
      <c r="R1471" s="215"/>
      <c r="S1471" s="215"/>
      <c r="T1471" s="216"/>
      <c r="AT1471" s="217" t="s">
        <v>222</v>
      </c>
      <c r="AU1471" s="217" t="s">
        <v>87</v>
      </c>
      <c r="AV1471" s="14" t="s">
        <v>87</v>
      </c>
      <c r="AW1471" s="14" t="s">
        <v>36</v>
      </c>
      <c r="AX1471" s="14" t="s">
        <v>77</v>
      </c>
      <c r="AY1471" s="217" t="s">
        <v>211</v>
      </c>
    </row>
    <row r="1472" spans="1:65" s="14" customFormat="1">
      <c r="B1472" s="207"/>
      <c r="C1472" s="208"/>
      <c r="D1472" s="198" t="s">
        <v>222</v>
      </c>
      <c r="E1472" s="209" t="s">
        <v>19</v>
      </c>
      <c r="F1472" s="210" t="s">
        <v>1203</v>
      </c>
      <c r="G1472" s="208"/>
      <c r="H1472" s="211">
        <v>6.7000000000000004E-2</v>
      </c>
      <c r="I1472" s="212"/>
      <c r="J1472" s="208"/>
      <c r="K1472" s="208"/>
      <c r="L1472" s="213"/>
      <c r="M1472" s="214"/>
      <c r="N1472" s="215"/>
      <c r="O1472" s="215"/>
      <c r="P1472" s="215"/>
      <c r="Q1472" s="215"/>
      <c r="R1472" s="215"/>
      <c r="S1472" s="215"/>
      <c r="T1472" s="216"/>
      <c r="AT1472" s="217" t="s">
        <v>222</v>
      </c>
      <c r="AU1472" s="217" t="s">
        <v>87</v>
      </c>
      <c r="AV1472" s="14" t="s">
        <v>87</v>
      </c>
      <c r="AW1472" s="14" t="s">
        <v>36</v>
      </c>
      <c r="AX1472" s="14" t="s">
        <v>77</v>
      </c>
      <c r="AY1472" s="217" t="s">
        <v>211</v>
      </c>
    </row>
    <row r="1473" spans="1:65" s="15" customFormat="1">
      <c r="B1473" s="218"/>
      <c r="C1473" s="219"/>
      <c r="D1473" s="198" t="s">
        <v>222</v>
      </c>
      <c r="E1473" s="220" t="s">
        <v>120</v>
      </c>
      <c r="F1473" s="221" t="s">
        <v>227</v>
      </c>
      <c r="G1473" s="219"/>
      <c r="H1473" s="222">
        <v>0.755</v>
      </c>
      <c r="I1473" s="223"/>
      <c r="J1473" s="219"/>
      <c r="K1473" s="219"/>
      <c r="L1473" s="224"/>
      <c r="M1473" s="225"/>
      <c r="N1473" s="226"/>
      <c r="O1473" s="226"/>
      <c r="P1473" s="226"/>
      <c r="Q1473" s="226"/>
      <c r="R1473" s="226"/>
      <c r="S1473" s="226"/>
      <c r="T1473" s="227"/>
      <c r="AT1473" s="228" t="s">
        <v>222</v>
      </c>
      <c r="AU1473" s="228" t="s">
        <v>87</v>
      </c>
      <c r="AV1473" s="15" t="s">
        <v>218</v>
      </c>
      <c r="AW1473" s="15" t="s">
        <v>36</v>
      </c>
      <c r="AX1473" s="15" t="s">
        <v>85</v>
      </c>
      <c r="AY1473" s="228" t="s">
        <v>211</v>
      </c>
    </row>
    <row r="1474" spans="1:65" s="2" customFormat="1" ht="55.5" customHeight="1">
      <c r="A1474" s="38"/>
      <c r="B1474" s="39"/>
      <c r="C1474" s="178" t="s">
        <v>1204</v>
      </c>
      <c r="D1474" s="178" t="s">
        <v>214</v>
      </c>
      <c r="E1474" s="179" t="s">
        <v>1205</v>
      </c>
      <c r="F1474" s="180" t="s">
        <v>1206</v>
      </c>
      <c r="G1474" s="181" t="s">
        <v>131</v>
      </c>
      <c r="H1474" s="182">
        <v>12</v>
      </c>
      <c r="I1474" s="183"/>
      <c r="J1474" s="184">
        <f>ROUND(I1474*H1474,2)</f>
        <v>0</v>
      </c>
      <c r="K1474" s="180" t="s">
        <v>217</v>
      </c>
      <c r="L1474" s="43"/>
      <c r="M1474" s="185" t="s">
        <v>19</v>
      </c>
      <c r="N1474" s="186" t="s">
        <v>48</v>
      </c>
      <c r="O1474" s="68"/>
      <c r="P1474" s="187">
        <f>O1474*H1474</f>
        <v>0</v>
      </c>
      <c r="Q1474" s="187">
        <v>0</v>
      </c>
      <c r="R1474" s="187">
        <f>Q1474*H1474</f>
        <v>0</v>
      </c>
      <c r="S1474" s="187">
        <v>0</v>
      </c>
      <c r="T1474" s="188">
        <f>S1474*H1474</f>
        <v>0</v>
      </c>
      <c r="U1474" s="38"/>
      <c r="V1474" s="38"/>
      <c r="W1474" s="38"/>
      <c r="X1474" s="38"/>
      <c r="Y1474" s="38"/>
      <c r="Z1474" s="38"/>
      <c r="AA1474" s="38"/>
      <c r="AB1474" s="38"/>
      <c r="AC1474" s="38"/>
      <c r="AD1474" s="38"/>
      <c r="AE1474" s="38"/>
      <c r="AR1474" s="189" t="s">
        <v>315</v>
      </c>
      <c r="AT1474" s="189" t="s">
        <v>214</v>
      </c>
      <c r="AU1474" s="189" t="s">
        <v>87</v>
      </c>
      <c r="AY1474" s="21" t="s">
        <v>211</v>
      </c>
      <c r="BE1474" s="190">
        <f>IF(N1474="základní",J1474,0)</f>
        <v>0</v>
      </c>
      <c r="BF1474" s="190">
        <f>IF(N1474="snížená",J1474,0)</f>
        <v>0</v>
      </c>
      <c r="BG1474" s="190">
        <f>IF(N1474="zákl. přenesená",J1474,0)</f>
        <v>0</v>
      </c>
      <c r="BH1474" s="190">
        <f>IF(N1474="sníž. přenesená",J1474,0)</f>
        <v>0</v>
      </c>
      <c r="BI1474" s="190">
        <f>IF(N1474="nulová",J1474,0)</f>
        <v>0</v>
      </c>
      <c r="BJ1474" s="21" t="s">
        <v>85</v>
      </c>
      <c r="BK1474" s="190">
        <f>ROUND(I1474*H1474,2)</f>
        <v>0</v>
      </c>
      <c r="BL1474" s="21" t="s">
        <v>315</v>
      </c>
      <c r="BM1474" s="189" t="s">
        <v>1207</v>
      </c>
    </row>
    <row r="1475" spans="1:65" s="2" customFormat="1">
      <c r="A1475" s="38"/>
      <c r="B1475" s="39"/>
      <c r="C1475" s="40"/>
      <c r="D1475" s="191" t="s">
        <v>220</v>
      </c>
      <c r="E1475" s="40"/>
      <c r="F1475" s="192" t="s">
        <v>1208</v>
      </c>
      <c r="G1475" s="40"/>
      <c r="H1475" s="40"/>
      <c r="I1475" s="193"/>
      <c r="J1475" s="40"/>
      <c r="K1475" s="40"/>
      <c r="L1475" s="43"/>
      <c r="M1475" s="194"/>
      <c r="N1475" s="195"/>
      <c r="O1475" s="68"/>
      <c r="P1475" s="68"/>
      <c r="Q1475" s="68"/>
      <c r="R1475" s="68"/>
      <c r="S1475" s="68"/>
      <c r="T1475" s="69"/>
      <c r="U1475" s="38"/>
      <c r="V1475" s="38"/>
      <c r="W1475" s="38"/>
      <c r="X1475" s="38"/>
      <c r="Y1475" s="38"/>
      <c r="Z1475" s="38"/>
      <c r="AA1475" s="38"/>
      <c r="AB1475" s="38"/>
      <c r="AC1475" s="38"/>
      <c r="AD1475" s="38"/>
      <c r="AE1475" s="38"/>
      <c r="AT1475" s="21" t="s">
        <v>220</v>
      </c>
      <c r="AU1475" s="21" t="s">
        <v>87</v>
      </c>
    </row>
    <row r="1476" spans="1:65" s="13" customFormat="1">
      <c r="B1476" s="196"/>
      <c r="C1476" s="197"/>
      <c r="D1476" s="198" t="s">
        <v>222</v>
      </c>
      <c r="E1476" s="199" t="s">
        <v>19</v>
      </c>
      <c r="F1476" s="200" t="s">
        <v>223</v>
      </c>
      <c r="G1476" s="197"/>
      <c r="H1476" s="199" t="s">
        <v>19</v>
      </c>
      <c r="I1476" s="201"/>
      <c r="J1476" s="197"/>
      <c r="K1476" s="197"/>
      <c r="L1476" s="202"/>
      <c r="M1476" s="203"/>
      <c r="N1476" s="204"/>
      <c r="O1476" s="204"/>
      <c r="P1476" s="204"/>
      <c r="Q1476" s="204"/>
      <c r="R1476" s="204"/>
      <c r="S1476" s="204"/>
      <c r="T1476" s="205"/>
      <c r="AT1476" s="206" t="s">
        <v>222</v>
      </c>
      <c r="AU1476" s="206" t="s">
        <v>87</v>
      </c>
      <c r="AV1476" s="13" t="s">
        <v>85</v>
      </c>
      <c r="AW1476" s="13" t="s">
        <v>36</v>
      </c>
      <c r="AX1476" s="13" t="s">
        <v>77</v>
      </c>
      <c r="AY1476" s="206" t="s">
        <v>211</v>
      </c>
    </row>
    <row r="1477" spans="1:65" s="13" customFormat="1">
      <c r="B1477" s="196"/>
      <c r="C1477" s="197"/>
      <c r="D1477" s="198" t="s">
        <v>222</v>
      </c>
      <c r="E1477" s="199" t="s">
        <v>19</v>
      </c>
      <c r="F1477" s="200" t="s">
        <v>984</v>
      </c>
      <c r="G1477" s="197"/>
      <c r="H1477" s="199" t="s">
        <v>19</v>
      </c>
      <c r="I1477" s="201"/>
      <c r="J1477" s="197"/>
      <c r="K1477" s="197"/>
      <c r="L1477" s="202"/>
      <c r="M1477" s="203"/>
      <c r="N1477" s="204"/>
      <c r="O1477" s="204"/>
      <c r="P1477" s="204"/>
      <c r="Q1477" s="204"/>
      <c r="R1477" s="204"/>
      <c r="S1477" s="204"/>
      <c r="T1477" s="205"/>
      <c r="AT1477" s="206" t="s">
        <v>222</v>
      </c>
      <c r="AU1477" s="206" t="s">
        <v>87</v>
      </c>
      <c r="AV1477" s="13" t="s">
        <v>85</v>
      </c>
      <c r="AW1477" s="13" t="s">
        <v>36</v>
      </c>
      <c r="AX1477" s="13" t="s">
        <v>77</v>
      </c>
      <c r="AY1477" s="206" t="s">
        <v>211</v>
      </c>
    </row>
    <row r="1478" spans="1:65" s="13" customFormat="1">
      <c r="B1478" s="196"/>
      <c r="C1478" s="197"/>
      <c r="D1478" s="198" t="s">
        <v>222</v>
      </c>
      <c r="E1478" s="199" t="s">
        <v>19</v>
      </c>
      <c r="F1478" s="200" t="s">
        <v>225</v>
      </c>
      <c r="G1478" s="197"/>
      <c r="H1478" s="199" t="s">
        <v>19</v>
      </c>
      <c r="I1478" s="201"/>
      <c r="J1478" s="197"/>
      <c r="K1478" s="197"/>
      <c r="L1478" s="202"/>
      <c r="M1478" s="203"/>
      <c r="N1478" s="204"/>
      <c r="O1478" s="204"/>
      <c r="P1478" s="204"/>
      <c r="Q1478" s="204"/>
      <c r="R1478" s="204"/>
      <c r="S1478" s="204"/>
      <c r="T1478" s="205"/>
      <c r="AT1478" s="206" t="s">
        <v>222</v>
      </c>
      <c r="AU1478" s="206" t="s">
        <v>87</v>
      </c>
      <c r="AV1478" s="13" t="s">
        <v>85</v>
      </c>
      <c r="AW1478" s="13" t="s">
        <v>36</v>
      </c>
      <c r="AX1478" s="13" t="s">
        <v>77</v>
      </c>
      <c r="AY1478" s="206" t="s">
        <v>211</v>
      </c>
    </row>
    <row r="1479" spans="1:65" s="14" customFormat="1">
      <c r="B1479" s="207"/>
      <c r="C1479" s="208"/>
      <c r="D1479" s="198" t="s">
        <v>222</v>
      </c>
      <c r="E1479" s="209" t="s">
        <v>19</v>
      </c>
      <c r="F1479" s="210" t="s">
        <v>1152</v>
      </c>
      <c r="G1479" s="208"/>
      <c r="H1479" s="211">
        <v>12</v>
      </c>
      <c r="I1479" s="212"/>
      <c r="J1479" s="208"/>
      <c r="K1479" s="208"/>
      <c r="L1479" s="213"/>
      <c r="M1479" s="214"/>
      <c r="N1479" s="215"/>
      <c r="O1479" s="215"/>
      <c r="P1479" s="215"/>
      <c r="Q1479" s="215"/>
      <c r="R1479" s="215"/>
      <c r="S1479" s="215"/>
      <c r="T1479" s="216"/>
      <c r="AT1479" s="217" t="s">
        <v>222</v>
      </c>
      <c r="AU1479" s="217" t="s">
        <v>87</v>
      </c>
      <c r="AV1479" s="14" t="s">
        <v>87</v>
      </c>
      <c r="AW1479" s="14" t="s">
        <v>36</v>
      </c>
      <c r="AX1479" s="14" t="s">
        <v>77</v>
      </c>
      <c r="AY1479" s="217" t="s">
        <v>211</v>
      </c>
    </row>
    <row r="1480" spans="1:65" s="15" customFormat="1">
      <c r="B1480" s="218"/>
      <c r="C1480" s="219"/>
      <c r="D1480" s="198" t="s">
        <v>222</v>
      </c>
      <c r="E1480" s="220" t="s">
        <v>19</v>
      </c>
      <c r="F1480" s="221" t="s">
        <v>227</v>
      </c>
      <c r="G1480" s="219"/>
      <c r="H1480" s="222">
        <v>12</v>
      </c>
      <c r="I1480" s="223"/>
      <c r="J1480" s="219"/>
      <c r="K1480" s="219"/>
      <c r="L1480" s="224"/>
      <c r="M1480" s="225"/>
      <c r="N1480" s="226"/>
      <c r="O1480" s="226"/>
      <c r="P1480" s="226"/>
      <c r="Q1480" s="226"/>
      <c r="R1480" s="226"/>
      <c r="S1480" s="226"/>
      <c r="T1480" s="227"/>
      <c r="AT1480" s="228" t="s">
        <v>222</v>
      </c>
      <c r="AU1480" s="228" t="s">
        <v>87</v>
      </c>
      <c r="AV1480" s="15" t="s">
        <v>218</v>
      </c>
      <c r="AW1480" s="15" t="s">
        <v>36</v>
      </c>
      <c r="AX1480" s="15" t="s">
        <v>85</v>
      </c>
      <c r="AY1480" s="228" t="s">
        <v>211</v>
      </c>
    </row>
    <row r="1481" spans="1:65" s="2" customFormat="1" ht="21.75" customHeight="1">
      <c r="A1481" s="38"/>
      <c r="B1481" s="39"/>
      <c r="C1481" s="255" t="s">
        <v>1209</v>
      </c>
      <c r="D1481" s="255" t="s">
        <v>1159</v>
      </c>
      <c r="E1481" s="256" t="s">
        <v>1210</v>
      </c>
      <c r="F1481" s="257" t="s">
        <v>1211</v>
      </c>
      <c r="G1481" s="258" t="s">
        <v>107</v>
      </c>
      <c r="H1481" s="259">
        <v>0.54400000000000004</v>
      </c>
      <c r="I1481" s="260"/>
      <c r="J1481" s="261">
        <f>ROUND(I1481*H1481,2)</f>
        <v>0</v>
      </c>
      <c r="K1481" s="257" t="s">
        <v>217</v>
      </c>
      <c r="L1481" s="262"/>
      <c r="M1481" s="263" t="s">
        <v>19</v>
      </c>
      <c r="N1481" s="264" t="s">
        <v>48</v>
      </c>
      <c r="O1481" s="68"/>
      <c r="P1481" s="187">
        <f>O1481*H1481</f>
        <v>0</v>
      </c>
      <c r="Q1481" s="187">
        <v>0.55000000000000004</v>
      </c>
      <c r="R1481" s="187">
        <f>Q1481*H1481</f>
        <v>0.29920000000000002</v>
      </c>
      <c r="S1481" s="187">
        <v>0</v>
      </c>
      <c r="T1481" s="188">
        <f>S1481*H1481</f>
        <v>0</v>
      </c>
      <c r="U1481" s="38"/>
      <c r="V1481" s="38"/>
      <c r="W1481" s="38"/>
      <c r="X1481" s="38"/>
      <c r="Y1481" s="38"/>
      <c r="Z1481" s="38"/>
      <c r="AA1481" s="38"/>
      <c r="AB1481" s="38"/>
      <c r="AC1481" s="38"/>
      <c r="AD1481" s="38"/>
      <c r="AE1481" s="38"/>
      <c r="AR1481" s="189" t="s">
        <v>413</v>
      </c>
      <c r="AT1481" s="189" t="s">
        <v>1159</v>
      </c>
      <c r="AU1481" s="189" t="s">
        <v>87</v>
      </c>
      <c r="AY1481" s="21" t="s">
        <v>211</v>
      </c>
      <c r="BE1481" s="190">
        <f>IF(N1481="základní",J1481,0)</f>
        <v>0</v>
      </c>
      <c r="BF1481" s="190">
        <f>IF(N1481="snížená",J1481,0)</f>
        <v>0</v>
      </c>
      <c r="BG1481" s="190">
        <f>IF(N1481="zákl. přenesená",J1481,0)</f>
        <v>0</v>
      </c>
      <c r="BH1481" s="190">
        <f>IF(N1481="sníž. přenesená",J1481,0)</f>
        <v>0</v>
      </c>
      <c r="BI1481" s="190">
        <f>IF(N1481="nulová",J1481,0)</f>
        <v>0</v>
      </c>
      <c r="BJ1481" s="21" t="s">
        <v>85</v>
      </c>
      <c r="BK1481" s="190">
        <f>ROUND(I1481*H1481,2)</f>
        <v>0</v>
      </c>
      <c r="BL1481" s="21" t="s">
        <v>315</v>
      </c>
      <c r="BM1481" s="189" t="s">
        <v>1212</v>
      </c>
    </row>
    <row r="1482" spans="1:65" s="13" customFormat="1">
      <c r="B1482" s="196"/>
      <c r="C1482" s="197"/>
      <c r="D1482" s="198" t="s">
        <v>222</v>
      </c>
      <c r="E1482" s="199" t="s">
        <v>19</v>
      </c>
      <c r="F1482" s="200" t="s">
        <v>223</v>
      </c>
      <c r="G1482" s="197"/>
      <c r="H1482" s="199" t="s">
        <v>19</v>
      </c>
      <c r="I1482" s="201"/>
      <c r="J1482" s="197"/>
      <c r="K1482" s="197"/>
      <c r="L1482" s="202"/>
      <c r="M1482" s="203"/>
      <c r="N1482" s="204"/>
      <c r="O1482" s="204"/>
      <c r="P1482" s="204"/>
      <c r="Q1482" s="204"/>
      <c r="R1482" s="204"/>
      <c r="S1482" s="204"/>
      <c r="T1482" s="205"/>
      <c r="AT1482" s="206" t="s">
        <v>222</v>
      </c>
      <c r="AU1482" s="206" t="s">
        <v>87</v>
      </c>
      <c r="AV1482" s="13" t="s">
        <v>85</v>
      </c>
      <c r="AW1482" s="13" t="s">
        <v>36</v>
      </c>
      <c r="AX1482" s="13" t="s">
        <v>77</v>
      </c>
      <c r="AY1482" s="206" t="s">
        <v>211</v>
      </c>
    </row>
    <row r="1483" spans="1:65" s="13" customFormat="1">
      <c r="B1483" s="196"/>
      <c r="C1483" s="197"/>
      <c r="D1483" s="198" t="s">
        <v>222</v>
      </c>
      <c r="E1483" s="199" t="s">
        <v>19</v>
      </c>
      <c r="F1483" s="200" t="s">
        <v>984</v>
      </c>
      <c r="G1483" s="197"/>
      <c r="H1483" s="199" t="s">
        <v>19</v>
      </c>
      <c r="I1483" s="201"/>
      <c r="J1483" s="197"/>
      <c r="K1483" s="197"/>
      <c r="L1483" s="202"/>
      <c r="M1483" s="203"/>
      <c r="N1483" s="204"/>
      <c r="O1483" s="204"/>
      <c r="P1483" s="204"/>
      <c r="Q1483" s="204"/>
      <c r="R1483" s="204"/>
      <c r="S1483" s="204"/>
      <c r="T1483" s="205"/>
      <c r="AT1483" s="206" t="s">
        <v>222</v>
      </c>
      <c r="AU1483" s="206" t="s">
        <v>87</v>
      </c>
      <c r="AV1483" s="13" t="s">
        <v>85</v>
      </c>
      <c r="AW1483" s="13" t="s">
        <v>36</v>
      </c>
      <c r="AX1483" s="13" t="s">
        <v>77</v>
      </c>
      <c r="AY1483" s="206" t="s">
        <v>211</v>
      </c>
    </row>
    <row r="1484" spans="1:65" s="13" customFormat="1">
      <c r="B1484" s="196"/>
      <c r="C1484" s="197"/>
      <c r="D1484" s="198" t="s">
        <v>222</v>
      </c>
      <c r="E1484" s="199" t="s">
        <v>19</v>
      </c>
      <c r="F1484" s="200" t="s">
        <v>225</v>
      </c>
      <c r="G1484" s="197"/>
      <c r="H1484" s="199" t="s">
        <v>19</v>
      </c>
      <c r="I1484" s="201"/>
      <c r="J1484" s="197"/>
      <c r="K1484" s="197"/>
      <c r="L1484" s="202"/>
      <c r="M1484" s="203"/>
      <c r="N1484" s="204"/>
      <c r="O1484" s="204"/>
      <c r="P1484" s="204"/>
      <c r="Q1484" s="204"/>
      <c r="R1484" s="204"/>
      <c r="S1484" s="204"/>
      <c r="T1484" s="205"/>
      <c r="AT1484" s="206" t="s">
        <v>222</v>
      </c>
      <c r="AU1484" s="206" t="s">
        <v>87</v>
      </c>
      <c r="AV1484" s="13" t="s">
        <v>85</v>
      </c>
      <c r="AW1484" s="13" t="s">
        <v>36</v>
      </c>
      <c r="AX1484" s="13" t="s">
        <v>77</v>
      </c>
      <c r="AY1484" s="206" t="s">
        <v>211</v>
      </c>
    </row>
    <row r="1485" spans="1:65" s="14" customFormat="1">
      <c r="B1485" s="207"/>
      <c r="C1485" s="208"/>
      <c r="D1485" s="198" t="s">
        <v>222</v>
      </c>
      <c r="E1485" s="209" t="s">
        <v>19</v>
      </c>
      <c r="F1485" s="210" t="s">
        <v>1213</v>
      </c>
      <c r="G1485" s="208"/>
      <c r="H1485" s="211">
        <v>0.54400000000000004</v>
      </c>
      <c r="I1485" s="212"/>
      <c r="J1485" s="208"/>
      <c r="K1485" s="208"/>
      <c r="L1485" s="213"/>
      <c r="M1485" s="214"/>
      <c r="N1485" s="215"/>
      <c r="O1485" s="215"/>
      <c r="P1485" s="215"/>
      <c r="Q1485" s="215"/>
      <c r="R1485" s="215"/>
      <c r="S1485" s="215"/>
      <c r="T1485" s="216"/>
      <c r="AT1485" s="217" t="s">
        <v>222</v>
      </c>
      <c r="AU1485" s="217" t="s">
        <v>87</v>
      </c>
      <c r="AV1485" s="14" t="s">
        <v>87</v>
      </c>
      <c r="AW1485" s="14" t="s">
        <v>36</v>
      </c>
      <c r="AX1485" s="14" t="s">
        <v>77</v>
      </c>
      <c r="AY1485" s="217" t="s">
        <v>211</v>
      </c>
    </row>
    <row r="1486" spans="1:65" s="15" customFormat="1">
      <c r="B1486" s="218"/>
      <c r="C1486" s="219"/>
      <c r="D1486" s="198" t="s">
        <v>222</v>
      </c>
      <c r="E1486" s="220" t="s">
        <v>123</v>
      </c>
      <c r="F1486" s="221" t="s">
        <v>227</v>
      </c>
      <c r="G1486" s="219"/>
      <c r="H1486" s="222">
        <v>0.54400000000000004</v>
      </c>
      <c r="I1486" s="223"/>
      <c r="J1486" s="219"/>
      <c r="K1486" s="219"/>
      <c r="L1486" s="224"/>
      <c r="M1486" s="225"/>
      <c r="N1486" s="226"/>
      <c r="O1486" s="226"/>
      <c r="P1486" s="226"/>
      <c r="Q1486" s="226"/>
      <c r="R1486" s="226"/>
      <c r="S1486" s="226"/>
      <c r="T1486" s="227"/>
      <c r="AT1486" s="228" t="s">
        <v>222</v>
      </c>
      <c r="AU1486" s="228" t="s">
        <v>87</v>
      </c>
      <c r="AV1486" s="15" t="s">
        <v>218</v>
      </c>
      <c r="AW1486" s="15" t="s">
        <v>36</v>
      </c>
      <c r="AX1486" s="15" t="s">
        <v>85</v>
      </c>
      <c r="AY1486" s="228" t="s">
        <v>211</v>
      </c>
    </row>
    <row r="1487" spans="1:65" s="2" customFormat="1" ht="37.9" customHeight="1">
      <c r="A1487" s="38"/>
      <c r="B1487" s="39"/>
      <c r="C1487" s="178" t="s">
        <v>1214</v>
      </c>
      <c r="D1487" s="178" t="s">
        <v>214</v>
      </c>
      <c r="E1487" s="179" t="s">
        <v>1215</v>
      </c>
      <c r="F1487" s="180" t="s">
        <v>1216</v>
      </c>
      <c r="G1487" s="181" t="s">
        <v>96</v>
      </c>
      <c r="H1487" s="182">
        <v>42.3</v>
      </c>
      <c r="I1487" s="183"/>
      <c r="J1487" s="184">
        <f>ROUND(I1487*H1487,2)</f>
        <v>0</v>
      </c>
      <c r="K1487" s="180" t="s">
        <v>217</v>
      </c>
      <c r="L1487" s="43"/>
      <c r="M1487" s="185" t="s">
        <v>19</v>
      </c>
      <c r="N1487" s="186" t="s">
        <v>48</v>
      </c>
      <c r="O1487" s="68"/>
      <c r="P1487" s="187">
        <f>O1487*H1487</f>
        <v>0</v>
      </c>
      <c r="Q1487" s="187">
        <v>0</v>
      </c>
      <c r="R1487" s="187">
        <f>Q1487*H1487</f>
        <v>0</v>
      </c>
      <c r="S1487" s="187">
        <v>0</v>
      </c>
      <c r="T1487" s="188">
        <f>S1487*H1487</f>
        <v>0</v>
      </c>
      <c r="U1487" s="38"/>
      <c r="V1487" s="38"/>
      <c r="W1487" s="38"/>
      <c r="X1487" s="38"/>
      <c r="Y1487" s="38"/>
      <c r="Z1487" s="38"/>
      <c r="AA1487" s="38"/>
      <c r="AB1487" s="38"/>
      <c r="AC1487" s="38"/>
      <c r="AD1487" s="38"/>
      <c r="AE1487" s="38"/>
      <c r="AR1487" s="189" t="s">
        <v>315</v>
      </c>
      <c r="AT1487" s="189" t="s">
        <v>214</v>
      </c>
      <c r="AU1487" s="189" t="s">
        <v>87</v>
      </c>
      <c r="AY1487" s="21" t="s">
        <v>211</v>
      </c>
      <c r="BE1487" s="190">
        <f>IF(N1487="základní",J1487,0)</f>
        <v>0</v>
      </c>
      <c r="BF1487" s="190">
        <f>IF(N1487="snížená",J1487,0)</f>
        <v>0</v>
      </c>
      <c r="BG1487" s="190">
        <f>IF(N1487="zákl. přenesená",J1487,0)</f>
        <v>0</v>
      </c>
      <c r="BH1487" s="190">
        <f>IF(N1487="sníž. přenesená",J1487,0)</f>
        <v>0</v>
      </c>
      <c r="BI1487" s="190">
        <f>IF(N1487="nulová",J1487,0)</f>
        <v>0</v>
      </c>
      <c r="BJ1487" s="21" t="s">
        <v>85</v>
      </c>
      <c r="BK1487" s="190">
        <f>ROUND(I1487*H1487,2)</f>
        <v>0</v>
      </c>
      <c r="BL1487" s="21" t="s">
        <v>315</v>
      </c>
      <c r="BM1487" s="189" t="s">
        <v>1217</v>
      </c>
    </row>
    <row r="1488" spans="1:65" s="2" customFormat="1">
      <c r="A1488" s="38"/>
      <c r="B1488" s="39"/>
      <c r="C1488" s="40"/>
      <c r="D1488" s="191" t="s">
        <v>220</v>
      </c>
      <c r="E1488" s="40"/>
      <c r="F1488" s="192" t="s">
        <v>1218</v>
      </c>
      <c r="G1488" s="40"/>
      <c r="H1488" s="40"/>
      <c r="I1488" s="193"/>
      <c r="J1488" s="40"/>
      <c r="K1488" s="40"/>
      <c r="L1488" s="43"/>
      <c r="M1488" s="194"/>
      <c r="N1488" s="195"/>
      <c r="O1488" s="68"/>
      <c r="P1488" s="68"/>
      <c r="Q1488" s="68"/>
      <c r="R1488" s="68"/>
      <c r="S1488" s="68"/>
      <c r="T1488" s="69"/>
      <c r="U1488" s="38"/>
      <c r="V1488" s="38"/>
      <c r="W1488" s="38"/>
      <c r="X1488" s="38"/>
      <c r="Y1488" s="38"/>
      <c r="Z1488" s="38"/>
      <c r="AA1488" s="38"/>
      <c r="AB1488" s="38"/>
      <c r="AC1488" s="38"/>
      <c r="AD1488" s="38"/>
      <c r="AE1488" s="38"/>
      <c r="AT1488" s="21" t="s">
        <v>220</v>
      </c>
      <c r="AU1488" s="21" t="s">
        <v>87</v>
      </c>
    </row>
    <row r="1489" spans="1:65" s="13" customFormat="1">
      <c r="B1489" s="196"/>
      <c r="C1489" s="197"/>
      <c r="D1489" s="198" t="s">
        <v>222</v>
      </c>
      <c r="E1489" s="199" t="s">
        <v>19</v>
      </c>
      <c r="F1489" s="200" t="s">
        <v>223</v>
      </c>
      <c r="G1489" s="197"/>
      <c r="H1489" s="199" t="s">
        <v>19</v>
      </c>
      <c r="I1489" s="201"/>
      <c r="J1489" s="197"/>
      <c r="K1489" s="197"/>
      <c r="L1489" s="202"/>
      <c r="M1489" s="203"/>
      <c r="N1489" s="204"/>
      <c r="O1489" s="204"/>
      <c r="P1489" s="204"/>
      <c r="Q1489" s="204"/>
      <c r="R1489" s="204"/>
      <c r="S1489" s="204"/>
      <c r="T1489" s="205"/>
      <c r="AT1489" s="206" t="s">
        <v>222</v>
      </c>
      <c r="AU1489" s="206" t="s">
        <v>87</v>
      </c>
      <c r="AV1489" s="13" t="s">
        <v>85</v>
      </c>
      <c r="AW1489" s="13" t="s">
        <v>36</v>
      </c>
      <c r="AX1489" s="13" t="s">
        <v>77</v>
      </c>
      <c r="AY1489" s="206" t="s">
        <v>211</v>
      </c>
    </row>
    <row r="1490" spans="1:65" s="13" customFormat="1">
      <c r="B1490" s="196"/>
      <c r="C1490" s="197"/>
      <c r="D1490" s="198" t="s">
        <v>222</v>
      </c>
      <c r="E1490" s="199" t="s">
        <v>19</v>
      </c>
      <c r="F1490" s="200" t="s">
        <v>1219</v>
      </c>
      <c r="G1490" s="197"/>
      <c r="H1490" s="199" t="s">
        <v>19</v>
      </c>
      <c r="I1490" s="201"/>
      <c r="J1490" s="197"/>
      <c r="K1490" s="197"/>
      <c r="L1490" s="202"/>
      <c r="M1490" s="203"/>
      <c r="N1490" s="204"/>
      <c r="O1490" s="204"/>
      <c r="P1490" s="204"/>
      <c r="Q1490" s="204"/>
      <c r="R1490" s="204"/>
      <c r="S1490" s="204"/>
      <c r="T1490" s="205"/>
      <c r="AT1490" s="206" t="s">
        <v>222</v>
      </c>
      <c r="AU1490" s="206" t="s">
        <v>87</v>
      </c>
      <c r="AV1490" s="13" t="s">
        <v>85</v>
      </c>
      <c r="AW1490" s="13" t="s">
        <v>36</v>
      </c>
      <c r="AX1490" s="13" t="s">
        <v>77</v>
      </c>
      <c r="AY1490" s="206" t="s">
        <v>211</v>
      </c>
    </row>
    <row r="1491" spans="1:65" s="13" customFormat="1">
      <c r="B1491" s="196"/>
      <c r="C1491" s="197"/>
      <c r="D1491" s="198" t="s">
        <v>222</v>
      </c>
      <c r="E1491" s="199" t="s">
        <v>19</v>
      </c>
      <c r="F1491" s="200" t="s">
        <v>225</v>
      </c>
      <c r="G1491" s="197"/>
      <c r="H1491" s="199" t="s">
        <v>19</v>
      </c>
      <c r="I1491" s="201"/>
      <c r="J1491" s="197"/>
      <c r="K1491" s="197"/>
      <c r="L1491" s="202"/>
      <c r="M1491" s="203"/>
      <c r="N1491" s="204"/>
      <c r="O1491" s="204"/>
      <c r="P1491" s="204"/>
      <c r="Q1491" s="204"/>
      <c r="R1491" s="204"/>
      <c r="S1491" s="204"/>
      <c r="T1491" s="205"/>
      <c r="AT1491" s="206" t="s">
        <v>222</v>
      </c>
      <c r="AU1491" s="206" t="s">
        <v>87</v>
      </c>
      <c r="AV1491" s="13" t="s">
        <v>85</v>
      </c>
      <c r="AW1491" s="13" t="s">
        <v>36</v>
      </c>
      <c r="AX1491" s="13" t="s">
        <v>77</v>
      </c>
      <c r="AY1491" s="206" t="s">
        <v>211</v>
      </c>
    </row>
    <row r="1492" spans="1:65" s="14" customFormat="1">
      <c r="B1492" s="207"/>
      <c r="C1492" s="208"/>
      <c r="D1492" s="198" t="s">
        <v>222</v>
      </c>
      <c r="E1492" s="209" t="s">
        <v>19</v>
      </c>
      <c r="F1492" s="210" t="s">
        <v>1220</v>
      </c>
      <c r="G1492" s="208"/>
      <c r="H1492" s="211">
        <v>42.3</v>
      </c>
      <c r="I1492" s="212"/>
      <c r="J1492" s="208"/>
      <c r="K1492" s="208"/>
      <c r="L1492" s="213"/>
      <c r="M1492" s="214"/>
      <c r="N1492" s="215"/>
      <c r="O1492" s="215"/>
      <c r="P1492" s="215"/>
      <c r="Q1492" s="215"/>
      <c r="R1492" s="215"/>
      <c r="S1492" s="215"/>
      <c r="T1492" s="216"/>
      <c r="AT1492" s="217" t="s">
        <v>222</v>
      </c>
      <c r="AU1492" s="217" t="s">
        <v>87</v>
      </c>
      <c r="AV1492" s="14" t="s">
        <v>87</v>
      </c>
      <c r="AW1492" s="14" t="s">
        <v>36</v>
      </c>
      <c r="AX1492" s="14" t="s">
        <v>77</v>
      </c>
      <c r="AY1492" s="217" t="s">
        <v>211</v>
      </c>
    </row>
    <row r="1493" spans="1:65" s="15" customFormat="1">
      <c r="B1493" s="218"/>
      <c r="C1493" s="219"/>
      <c r="D1493" s="198" t="s">
        <v>222</v>
      </c>
      <c r="E1493" s="220" t="s">
        <v>19</v>
      </c>
      <c r="F1493" s="221" t="s">
        <v>227</v>
      </c>
      <c r="G1493" s="219"/>
      <c r="H1493" s="222">
        <v>42.3</v>
      </c>
      <c r="I1493" s="223"/>
      <c r="J1493" s="219"/>
      <c r="K1493" s="219"/>
      <c r="L1493" s="224"/>
      <c r="M1493" s="225"/>
      <c r="N1493" s="226"/>
      <c r="O1493" s="226"/>
      <c r="P1493" s="226"/>
      <c r="Q1493" s="226"/>
      <c r="R1493" s="226"/>
      <c r="S1493" s="226"/>
      <c r="T1493" s="227"/>
      <c r="AT1493" s="228" t="s">
        <v>222</v>
      </c>
      <c r="AU1493" s="228" t="s">
        <v>87</v>
      </c>
      <c r="AV1493" s="15" t="s">
        <v>218</v>
      </c>
      <c r="AW1493" s="15" t="s">
        <v>36</v>
      </c>
      <c r="AX1493" s="15" t="s">
        <v>85</v>
      </c>
      <c r="AY1493" s="228" t="s">
        <v>211</v>
      </c>
    </row>
    <row r="1494" spans="1:65" s="2" customFormat="1" ht="24.2" customHeight="1">
      <c r="A1494" s="38"/>
      <c r="B1494" s="39"/>
      <c r="C1494" s="255" t="s">
        <v>1221</v>
      </c>
      <c r="D1494" s="255" t="s">
        <v>1159</v>
      </c>
      <c r="E1494" s="256" t="s">
        <v>1222</v>
      </c>
      <c r="F1494" s="257" t="s">
        <v>1223</v>
      </c>
      <c r="G1494" s="258" t="s">
        <v>107</v>
      </c>
      <c r="H1494" s="259">
        <v>1.3320000000000001</v>
      </c>
      <c r="I1494" s="260"/>
      <c r="J1494" s="261">
        <f>ROUND(I1494*H1494,2)</f>
        <v>0</v>
      </c>
      <c r="K1494" s="257" t="s">
        <v>217</v>
      </c>
      <c r="L1494" s="262"/>
      <c r="M1494" s="263" t="s">
        <v>19</v>
      </c>
      <c r="N1494" s="264" t="s">
        <v>48</v>
      </c>
      <c r="O1494" s="68"/>
      <c r="P1494" s="187">
        <f>O1494*H1494</f>
        <v>0</v>
      </c>
      <c r="Q1494" s="187">
        <v>0.55000000000000004</v>
      </c>
      <c r="R1494" s="187">
        <f>Q1494*H1494</f>
        <v>0.73260000000000014</v>
      </c>
      <c r="S1494" s="187">
        <v>0</v>
      </c>
      <c r="T1494" s="188">
        <f>S1494*H1494</f>
        <v>0</v>
      </c>
      <c r="U1494" s="38"/>
      <c r="V1494" s="38"/>
      <c r="W1494" s="38"/>
      <c r="X1494" s="38"/>
      <c r="Y1494" s="38"/>
      <c r="Z1494" s="38"/>
      <c r="AA1494" s="38"/>
      <c r="AB1494" s="38"/>
      <c r="AC1494" s="38"/>
      <c r="AD1494" s="38"/>
      <c r="AE1494" s="38"/>
      <c r="AR1494" s="189" t="s">
        <v>413</v>
      </c>
      <c r="AT1494" s="189" t="s">
        <v>1159</v>
      </c>
      <c r="AU1494" s="189" t="s">
        <v>87</v>
      </c>
      <c r="AY1494" s="21" t="s">
        <v>211</v>
      </c>
      <c r="BE1494" s="190">
        <f>IF(N1494="základní",J1494,0)</f>
        <v>0</v>
      </c>
      <c r="BF1494" s="190">
        <f>IF(N1494="snížená",J1494,0)</f>
        <v>0</v>
      </c>
      <c r="BG1494" s="190">
        <f>IF(N1494="zákl. přenesená",J1494,0)</f>
        <v>0</v>
      </c>
      <c r="BH1494" s="190">
        <f>IF(N1494="sníž. přenesená",J1494,0)</f>
        <v>0</v>
      </c>
      <c r="BI1494" s="190">
        <f>IF(N1494="nulová",J1494,0)</f>
        <v>0</v>
      </c>
      <c r="BJ1494" s="21" t="s">
        <v>85</v>
      </c>
      <c r="BK1494" s="190">
        <f>ROUND(I1494*H1494,2)</f>
        <v>0</v>
      </c>
      <c r="BL1494" s="21" t="s">
        <v>315</v>
      </c>
      <c r="BM1494" s="189" t="s">
        <v>1224</v>
      </c>
    </row>
    <row r="1495" spans="1:65" s="13" customFormat="1">
      <c r="B1495" s="196"/>
      <c r="C1495" s="197"/>
      <c r="D1495" s="198" t="s">
        <v>222</v>
      </c>
      <c r="E1495" s="199" t="s">
        <v>19</v>
      </c>
      <c r="F1495" s="200" t="s">
        <v>223</v>
      </c>
      <c r="G1495" s="197"/>
      <c r="H1495" s="199" t="s">
        <v>19</v>
      </c>
      <c r="I1495" s="201"/>
      <c r="J1495" s="197"/>
      <c r="K1495" s="197"/>
      <c r="L1495" s="202"/>
      <c r="M1495" s="203"/>
      <c r="N1495" s="204"/>
      <c r="O1495" s="204"/>
      <c r="P1495" s="204"/>
      <c r="Q1495" s="204"/>
      <c r="R1495" s="204"/>
      <c r="S1495" s="204"/>
      <c r="T1495" s="205"/>
      <c r="AT1495" s="206" t="s">
        <v>222</v>
      </c>
      <c r="AU1495" s="206" t="s">
        <v>87</v>
      </c>
      <c r="AV1495" s="13" t="s">
        <v>85</v>
      </c>
      <c r="AW1495" s="13" t="s">
        <v>36</v>
      </c>
      <c r="AX1495" s="13" t="s">
        <v>77</v>
      </c>
      <c r="AY1495" s="206" t="s">
        <v>211</v>
      </c>
    </row>
    <row r="1496" spans="1:65" s="13" customFormat="1">
      <c r="B1496" s="196"/>
      <c r="C1496" s="197"/>
      <c r="D1496" s="198" t="s">
        <v>222</v>
      </c>
      <c r="E1496" s="199" t="s">
        <v>19</v>
      </c>
      <c r="F1496" s="200" t="s">
        <v>1219</v>
      </c>
      <c r="G1496" s="197"/>
      <c r="H1496" s="199" t="s">
        <v>19</v>
      </c>
      <c r="I1496" s="201"/>
      <c r="J1496" s="197"/>
      <c r="K1496" s="197"/>
      <c r="L1496" s="202"/>
      <c r="M1496" s="203"/>
      <c r="N1496" s="204"/>
      <c r="O1496" s="204"/>
      <c r="P1496" s="204"/>
      <c r="Q1496" s="204"/>
      <c r="R1496" s="204"/>
      <c r="S1496" s="204"/>
      <c r="T1496" s="205"/>
      <c r="AT1496" s="206" t="s">
        <v>222</v>
      </c>
      <c r="AU1496" s="206" t="s">
        <v>87</v>
      </c>
      <c r="AV1496" s="13" t="s">
        <v>85</v>
      </c>
      <c r="AW1496" s="13" t="s">
        <v>36</v>
      </c>
      <c r="AX1496" s="13" t="s">
        <v>77</v>
      </c>
      <c r="AY1496" s="206" t="s">
        <v>211</v>
      </c>
    </row>
    <row r="1497" spans="1:65" s="13" customFormat="1">
      <c r="B1497" s="196"/>
      <c r="C1497" s="197"/>
      <c r="D1497" s="198" t="s">
        <v>222</v>
      </c>
      <c r="E1497" s="199" t="s">
        <v>19</v>
      </c>
      <c r="F1497" s="200" t="s">
        <v>225</v>
      </c>
      <c r="G1497" s="197"/>
      <c r="H1497" s="199" t="s">
        <v>19</v>
      </c>
      <c r="I1497" s="201"/>
      <c r="J1497" s="197"/>
      <c r="K1497" s="197"/>
      <c r="L1497" s="202"/>
      <c r="M1497" s="203"/>
      <c r="N1497" s="204"/>
      <c r="O1497" s="204"/>
      <c r="P1497" s="204"/>
      <c r="Q1497" s="204"/>
      <c r="R1497" s="204"/>
      <c r="S1497" s="204"/>
      <c r="T1497" s="205"/>
      <c r="AT1497" s="206" t="s">
        <v>222</v>
      </c>
      <c r="AU1497" s="206" t="s">
        <v>87</v>
      </c>
      <c r="AV1497" s="13" t="s">
        <v>85</v>
      </c>
      <c r="AW1497" s="13" t="s">
        <v>36</v>
      </c>
      <c r="AX1497" s="13" t="s">
        <v>77</v>
      </c>
      <c r="AY1497" s="206" t="s">
        <v>211</v>
      </c>
    </row>
    <row r="1498" spans="1:65" s="14" customFormat="1">
      <c r="B1498" s="207"/>
      <c r="C1498" s="208"/>
      <c r="D1498" s="198" t="s">
        <v>222</v>
      </c>
      <c r="E1498" s="209" t="s">
        <v>19</v>
      </c>
      <c r="F1498" s="210" t="s">
        <v>1225</v>
      </c>
      <c r="G1498" s="208"/>
      <c r="H1498" s="211">
        <v>1.3320000000000001</v>
      </c>
      <c r="I1498" s="212"/>
      <c r="J1498" s="208"/>
      <c r="K1498" s="208"/>
      <c r="L1498" s="213"/>
      <c r="M1498" s="214"/>
      <c r="N1498" s="215"/>
      <c r="O1498" s="215"/>
      <c r="P1498" s="215"/>
      <c r="Q1498" s="215"/>
      <c r="R1498" s="215"/>
      <c r="S1498" s="215"/>
      <c r="T1498" s="216"/>
      <c r="AT1498" s="217" t="s">
        <v>222</v>
      </c>
      <c r="AU1498" s="217" t="s">
        <v>87</v>
      </c>
      <c r="AV1498" s="14" t="s">
        <v>87</v>
      </c>
      <c r="AW1498" s="14" t="s">
        <v>36</v>
      </c>
      <c r="AX1498" s="14" t="s">
        <v>77</v>
      </c>
      <c r="AY1498" s="217" t="s">
        <v>211</v>
      </c>
    </row>
    <row r="1499" spans="1:65" s="15" customFormat="1">
      <c r="B1499" s="218"/>
      <c r="C1499" s="219"/>
      <c r="D1499" s="198" t="s">
        <v>222</v>
      </c>
      <c r="E1499" s="220" t="s">
        <v>126</v>
      </c>
      <c r="F1499" s="221" t="s">
        <v>227</v>
      </c>
      <c r="G1499" s="219"/>
      <c r="H1499" s="222">
        <v>1.3320000000000001</v>
      </c>
      <c r="I1499" s="223"/>
      <c r="J1499" s="219"/>
      <c r="K1499" s="219"/>
      <c r="L1499" s="224"/>
      <c r="M1499" s="225"/>
      <c r="N1499" s="226"/>
      <c r="O1499" s="226"/>
      <c r="P1499" s="226"/>
      <c r="Q1499" s="226"/>
      <c r="R1499" s="226"/>
      <c r="S1499" s="226"/>
      <c r="T1499" s="227"/>
      <c r="AT1499" s="228" t="s">
        <v>222</v>
      </c>
      <c r="AU1499" s="228" t="s">
        <v>87</v>
      </c>
      <c r="AV1499" s="15" t="s">
        <v>218</v>
      </c>
      <c r="AW1499" s="15" t="s">
        <v>36</v>
      </c>
      <c r="AX1499" s="15" t="s">
        <v>85</v>
      </c>
      <c r="AY1499" s="228" t="s">
        <v>211</v>
      </c>
    </row>
    <row r="1500" spans="1:65" s="2" customFormat="1" ht="49.15" customHeight="1">
      <c r="A1500" s="38"/>
      <c r="B1500" s="39"/>
      <c r="C1500" s="178" t="s">
        <v>1226</v>
      </c>
      <c r="D1500" s="178" t="s">
        <v>214</v>
      </c>
      <c r="E1500" s="179" t="s">
        <v>1227</v>
      </c>
      <c r="F1500" s="180" t="s">
        <v>1228</v>
      </c>
      <c r="G1500" s="181" t="s">
        <v>96</v>
      </c>
      <c r="H1500" s="182">
        <v>42.3</v>
      </c>
      <c r="I1500" s="183"/>
      <c r="J1500" s="184">
        <f>ROUND(I1500*H1500,2)</f>
        <v>0</v>
      </c>
      <c r="K1500" s="180" t="s">
        <v>217</v>
      </c>
      <c r="L1500" s="43"/>
      <c r="M1500" s="185" t="s">
        <v>19</v>
      </c>
      <c r="N1500" s="186" t="s">
        <v>48</v>
      </c>
      <c r="O1500" s="68"/>
      <c r="P1500" s="187">
        <f>O1500*H1500</f>
        <v>0</v>
      </c>
      <c r="Q1500" s="187">
        <v>0</v>
      </c>
      <c r="R1500" s="187">
        <f>Q1500*H1500</f>
        <v>0</v>
      </c>
      <c r="S1500" s="187">
        <v>1.4999999999999999E-2</v>
      </c>
      <c r="T1500" s="188">
        <f>S1500*H1500</f>
        <v>0.63449999999999995</v>
      </c>
      <c r="U1500" s="38"/>
      <c r="V1500" s="38"/>
      <c r="W1500" s="38"/>
      <c r="X1500" s="38"/>
      <c r="Y1500" s="38"/>
      <c r="Z1500" s="38"/>
      <c r="AA1500" s="38"/>
      <c r="AB1500" s="38"/>
      <c r="AC1500" s="38"/>
      <c r="AD1500" s="38"/>
      <c r="AE1500" s="38"/>
      <c r="AR1500" s="189" t="s">
        <v>315</v>
      </c>
      <c r="AT1500" s="189" t="s">
        <v>214</v>
      </c>
      <c r="AU1500" s="189" t="s">
        <v>87</v>
      </c>
      <c r="AY1500" s="21" t="s">
        <v>211</v>
      </c>
      <c r="BE1500" s="190">
        <f>IF(N1500="základní",J1500,0)</f>
        <v>0</v>
      </c>
      <c r="BF1500" s="190">
        <f>IF(N1500="snížená",J1500,0)</f>
        <v>0</v>
      </c>
      <c r="BG1500" s="190">
        <f>IF(N1500="zákl. přenesená",J1500,0)</f>
        <v>0</v>
      </c>
      <c r="BH1500" s="190">
        <f>IF(N1500="sníž. přenesená",J1500,0)</f>
        <v>0</v>
      </c>
      <c r="BI1500" s="190">
        <f>IF(N1500="nulová",J1500,0)</f>
        <v>0</v>
      </c>
      <c r="BJ1500" s="21" t="s">
        <v>85</v>
      </c>
      <c r="BK1500" s="190">
        <f>ROUND(I1500*H1500,2)</f>
        <v>0</v>
      </c>
      <c r="BL1500" s="21" t="s">
        <v>315</v>
      </c>
      <c r="BM1500" s="189" t="s">
        <v>1229</v>
      </c>
    </row>
    <row r="1501" spans="1:65" s="2" customFormat="1">
      <c r="A1501" s="38"/>
      <c r="B1501" s="39"/>
      <c r="C1501" s="40"/>
      <c r="D1501" s="191" t="s">
        <v>220</v>
      </c>
      <c r="E1501" s="40"/>
      <c r="F1501" s="192" t="s">
        <v>1230</v>
      </c>
      <c r="G1501" s="40"/>
      <c r="H1501" s="40"/>
      <c r="I1501" s="193"/>
      <c r="J1501" s="40"/>
      <c r="K1501" s="40"/>
      <c r="L1501" s="43"/>
      <c r="M1501" s="194"/>
      <c r="N1501" s="195"/>
      <c r="O1501" s="68"/>
      <c r="P1501" s="68"/>
      <c r="Q1501" s="68"/>
      <c r="R1501" s="68"/>
      <c r="S1501" s="68"/>
      <c r="T1501" s="69"/>
      <c r="U1501" s="38"/>
      <c r="V1501" s="38"/>
      <c r="W1501" s="38"/>
      <c r="X1501" s="38"/>
      <c r="Y1501" s="38"/>
      <c r="Z1501" s="38"/>
      <c r="AA1501" s="38"/>
      <c r="AB1501" s="38"/>
      <c r="AC1501" s="38"/>
      <c r="AD1501" s="38"/>
      <c r="AE1501" s="38"/>
      <c r="AT1501" s="21" t="s">
        <v>220</v>
      </c>
      <c r="AU1501" s="21" t="s">
        <v>87</v>
      </c>
    </row>
    <row r="1502" spans="1:65" s="13" customFormat="1">
      <c r="B1502" s="196"/>
      <c r="C1502" s="197"/>
      <c r="D1502" s="198" t="s">
        <v>222</v>
      </c>
      <c r="E1502" s="199" t="s">
        <v>19</v>
      </c>
      <c r="F1502" s="200" t="s">
        <v>223</v>
      </c>
      <c r="G1502" s="197"/>
      <c r="H1502" s="199" t="s">
        <v>19</v>
      </c>
      <c r="I1502" s="201"/>
      <c r="J1502" s="197"/>
      <c r="K1502" s="197"/>
      <c r="L1502" s="202"/>
      <c r="M1502" s="203"/>
      <c r="N1502" s="204"/>
      <c r="O1502" s="204"/>
      <c r="P1502" s="204"/>
      <c r="Q1502" s="204"/>
      <c r="R1502" s="204"/>
      <c r="S1502" s="204"/>
      <c r="T1502" s="205"/>
      <c r="AT1502" s="206" t="s">
        <v>222</v>
      </c>
      <c r="AU1502" s="206" t="s">
        <v>87</v>
      </c>
      <c r="AV1502" s="13" t="s">
        <v>85</v>
      </c>
      <c r="AW1502" s="13" t="s">
        <v>36</v>
      </c>
      <c r="AX1502" s="13" t="s">
        <v>77</v>
      </c>
      <c r="AY1502" s="206" t="s">
        <v>211</v>
      </c>
    </row>
    <row r="1503" spans="1:65" s="13" customFormat="1">
      <c r="B1503" s="196"/>
      <c r="C1503" s="197"/>
      <c r="D1503" s="198" t="s">
        <v>222</v>
      </c>
      <c r="E1503" s="199" t="s">
        <v>19</v>
      </c>
      <c r="F1503" s="200" t="s">
        <v>984</v>
      </c>
      <c r="G1503" s="197"/>
      <c r="H1503" s="199" t="s">
        <v>19</v>
      </c>
      <c r="I1503" s="201"/>
      <c r="J1503" s="197"/>
      <c r="K1503" s="197"/>
      <c r="L1503" s="202"/>
      <c r="M1503" s="203"/>
      <c r="N1503" s="204"/>
      <c r="O1503" s="204"/>
      <c r="P1503" s="204"/>
      <c r="Q1503" s="204"/>
      <c r="R1503" s="204"/>
      <c r="S1503" s="204"/>
      <c r="T1503" s="205"/>
      <c r="AT1503" s="206" t="s">
        <v>222</v>
      </c>
      <c r="AU1503" s="206" t="s">
        <v>87</v>
      </c>
      <c r="AV1503" s="13" t="s">
        <v>85</v>
      </c>
      <c r="AW1503" s="13" t="s">
        <v>36</v>
      </c>
      <c r="AX1503" s="13" t="s">
        <v>77</v>
      </c>
      <c r="AY1503" s="206" t="s">
        <v>211</v>
      </c>
    </row>
    <row r="1504" spans="1:65" s="13" customFormat="1">
      <c r="B1504" s="196"/>
      <c r="C1504" s="197"/>
      <c r="D1504" s="198" t="s">
        <v>222</v>
      </c>
      <c r="E1504" s="199" t="s">
        <v>19</v>
      </c>
      <c r="F1504" s="200" t="s">
        <v>225</v>
      </c>
      <c r="G1504" s="197"/>
      <c r="H1504" s="199" t="s">
        <v>19</v>
      </c>
      <c r="I1504" s="201"/>
      <c r="J1504" s="197"/>
      <c r="K1504" s="197"/>
      <c r="L1504" s="202"/>
      <c r="M1504" s="203"/>
      <c r="N1504" s="204"/>
      <c r="O1504" s="204"/>
      <c r="P1504" s="204"/>
      <c r="Q1504" s="204"/>
      <c r="R1504" s="204"/>
      <c r="S1504" s="204"/>
      <c r="T1504" s="205"/>
      <c r="AT1504" s="206" t="s">
        <v>222</v>
      </c>
      <c r="AU1504" s="206" t="s">
        <v>87</v>
      </c>
      <c r="AV1504" s="13" t="s">
        <v>85</v>
      </c>
      <c r="AW1504" s="13" t="s">
        <v>36</v>
      </c>
      <c r="AX1504" s="13" t="s">
        <v>77</v>
      </c>
      <c r="AY1504" s="206" t="s">
        <v>211</v>
      </c>
    </row>
    <row r="1505" spans="1:65" s="14" customFormat="1">
      <c r="B1505" s="207"/>
      <c r="C1505" s="208"/>
      <c r="D1505" s="198" t="s">
        <v>222</v>
      </c>
      <c r="E1505" s="209" t="s">
        <v>19</v>
      </c>
      <c r="F1505" s="210" t="s">
        <v>1220</v>
      </c>
      <c r="G1505" s="208"/>
      <c r="H1505" s="211">
        <v>42.3</v>
      </c>
      <c r="I1505" s="212"/>
      <c r="J1505" s="208"/>
      <c r="K1505" s="208"/>
      <c r="L1505" s="213"/>
      <c r="M1505" s="214"/>
      <c r="N1505" s="215"/>
      <c r="O1505" s="215"/>
      <c r="P1505" s="215"/>
      <c r="Q1505" s="215"/>
      <c r="R1505" s="215"/>
      <c r="S1505" s="215"/>
      <c r="T1505" s="216"/>
      <c r="AT1505" s="217" t="s">
        <v>222</v>
      </c>
      <c r="AU1505" s="217" t="s">
        <v>87</v>
      </c>
      <c r="AV1505" s="14" t="s">
        <v>87</v>
      </c>
      <c r="AW1505" s="14" t="s">
        <v>36</v>
      </c>
      <c r="AX1505" s="14" t="s">
        <v>77</v>
      </c>
      <c r="AY1505" s="217" t="s">
        <v>211</v>
      </c>
    </row>
    <row r="1506" spans="1:65" s="15" customFormat="1">
      <c r="B1506" s="218"/>
      <c r="C1506" s="219"/>
      <c r="D1506" s="198" t="s">
        <v>222</v>
      </c>
      <c r="E1506" s="220" t="s">
        <v>19</v>
      </c>
      <c r="F1506" s="221" t="s">
        <v>227</v>
      </c>
      <c r="G1506" s="219"/>
      <c r="H1506" s="222">
        <v>42.3</v>
      </c>
      <c r="I1506" s="223"/>
      <c r="J1506" s="219"/>
      <c r="K1506" s="219"/>
      <c r="L1506" s="224"/>
      <c r="M1506" s="225"/>
      <c r="N1506" s="226"/>
      <c r="O1506" s="226"/>
      <c r="P1506" s="226"/>
      <c r="Q1506" s="226"/>
      <c r="R1506" s="226"/>
      <c r="S1506" s="226"/>
      <c r="T1506" s="227"/>
      <c r="AT1506" s="228" t="s">
        <v>222</v>
      </c>
      <c r="AU1506" s="228" t="s">
        <v>87</v>
      </c>
      <c r="AV1506" s="15" t="s">
        <v>218</v>
      </c>
      <c r="AW1506" s="15" t="s">
        <v>36</v>
      </c>
      <c r="AX1506" s="15" t="s">
        <v>85</v>
      </c>
      <c r="AY1506" s="228" t="s">
        <v>211</v>
      </c>
    </row>
    <row r="1507" spans="1:65" s="2" customFormat="1" ht="37.9" customHeight="1">
      <c r="A1507" s="38"/>
      <c r="B1507" s="39"/>
      <c r="C1507" s="178" t="s">
        <v>1231</v>
      </c>
      <c r="D1507" s="178" t="s">
        <v>214</v>
      </c>
      <c r="E1507" s="179" t="s">
        <v>1232</v>
      </c>
      <c r="F1507" s="180" t="s">
        <v>1233</v>
      </c>
      <c r="G1507" s="181" t="s">
        <v>107</v>
      </c>
      <c r="H1507" s="182">
        <v>3.8490000000000002</v>
      </c>
      <c r="I1507" s="183"/>
      <c r="J1507" s="184">
        <f>ROUND(I1507*H1507,2)</f>
        <v>0</v>
      </c>
      <c r="K1507" s="180" t="s">
        <v>217</v>
      </c>
      <c r="L1507" s="43"/>
      <c r="M1507" s="185" t="s">
        <v>19</v>
      </c>
      <c r="N1507" s="186" t="s">
        <v>48</v>
      </c>
      <c r="O1507" s="68"/>
      <c r="P1507" s="187">
        <f>O1507*H1507</f>
        <v>0</v>
      </c>
      <c r="Q1507" s="187">
        <v>2.3369999999999998E-2</v>
      </c>
      <c r="R1507" s="187">
        <f>Q1507*H1507</f>
        <v>8.9951130000000004E-2</v>
      </c>
      <c r="S1507" s="187">
        <v>0</v>
      </c>
      <c r="T1507" s="188">
        <f>S1507*H1507</f>
        <v>0</v>
      </c>
      <c r="U1507" s="38"/>
      <c r="V1507" s="38"/>
      <c r="W1507" s="38"/>
      <c r="X1507" s="38"/>
      <c r="Y1507" s="38"/>
      <c r="Z1507" s="38"/>
      <c r="AA1507" s="38"/>
      <c r="AB1507" s="38"/>
      <c r="AC1507" s="38"/>
      <c r="AD1507" s="38"/>
      <c r="AE1507" s="38"/>
      <c r="AR1507" s="189" t="s">
        <v>315</v>
      </c>
      <c r="AT1507" s="189" t="s">
        <v>214</v>
      </c>
      <c r="AU1507" s="189" t="s">
        <v>87</v>
      </c>
      <c r="AY1507" s="21" t="s">
        <v>211</v>
      </c>
      <c r="BE1507" s="190">
        <f>IF(N1507="základní",J1507,0)</f>
        <v>0</v>
      </c>
      <c r="BF1507" s="190">
        <f>IF(N1507="snížená",J1507,0)</f>
        <v>0</v>
      </c>
      <c r="BG1507" s="190">
        <f>IF(N1507="zákl. přenesená",J1507,0)</f>
        <v>0</v>
      </c>
      <c r="BH1507" s="190">
        <f>IF(N1507="sníž. přenesená",J1507,0)</f>
        <v>0</v>
      </c>
      <c r="BI1507" s="190">
        <f>IF(N1507="nulová",J1507,0)</f>
        <v>0</v>
      </c>
      <c r="BJ1507" s="21" t="s">
        <v>85</v>
      </c>
      <c r="BK1507" s="190">
        <f>ROUND(I1507*H1507,2)</f>
        <v>0</v>
      </c>
      <c r="BL1507" s="21" t="s">
        <v>315</v>
      </c>
      <c r="BM1507" s="189" t="s">
        <v>1234</v>
      </c>
    </row>
    <row r="1508" spans="1:65" s="2" customFormat="1">
      <c r="A1508" s="38"/>
      <c r="B1508" s="39"/>
      <c r="C1508" s="40"/>
      <c r="D1508" s="191" t="s">
        <v>220</v>
      </c>
      <c r="E1508" s="40"/>
      <c r="F1508" s="192" t="s">
        <v>1235</v>
      </c>
      <c r="G1508" s="40"/>
      <c r="H1508" s="40"/>
      <c r="I1508" s="193"/>
      <c r="J1508" s="40"/>
      <c r="K1508" s="40"/>
      <c r="L1508" s="43"/>
      <c r="M1508" s="194"/>
      <c r="N1508" s="195"/>
      <c r="O1508" s="68"/>
      <c r="P1508" s="68"/>
      <c r="Q1508" s="68"/>
      <c r="R1508" s="68"/>
      <c r="S1508" s="68"/>
      <c r="T1508" s="69"/>
      <c r="U1508" s="38"/>
      <c r="V1508" s="38"/>
      <c r="W1508" s="38"/>
      <c r="X1508" s="38"/>
      <c r="Y1508" s="38"/>
      <c r="Z1508" s="38"/>
      <c r="AA1508" s="38"/>
      <c r="AB1508" s="38"/>
      <c r="AC1508" s="38"/>
      <c r="AD1508" s="38"/>
      <c r="AE1508" s="38"/>
      <c r="AT1508" s="21" t="s">
        <v>220</v>
      </c>
      <c r="AU1508" s="21" t="s">
        <v>87</v>
      </c>
    </row>
    <row r="1509" spans="1:65" s="14" customFormat="1">
      <c r="B1509" s="207"/>
      <c r="C1509" s="208"/>
      <c r="D1509" s="198" t="s">
        <v>222</v>
      </c>
      <c r="E1509" s="209" t="s">
        <v>19</v>
      </c>
      <c r="F1509" s="210" t="s">
        <v>112</v>
      </c>
      <c r="G1509" s="208"/>
      <c r="H1509" s="211">
        <v>0.08</v>
      </c>
      <c r="I1509" s="212"/>
      <c r="J1509" s="208"/>
      <c r="K1509" s="208"/>
      <c r="L1509" s="213"/>
      <c r="M1509" s="214"/>
      <c r="N1509" s="215"/>
      <c r="O1509" s="215"/>
      <c r="P1509" s="215"/>
      <c r="Q1509" s="215"/>
      <c r="R1509" s="215"/>
      <c r="S1509" s="215"/>
      <c r="T1509" s="216"/>
      <c r="AT1509" s="217" t="s">
        <v>222</v>
      </c>
      <c r="AU1509" s="217" t="s">
        <v>87</v>
      </c>
      <c r="AV1509" s="14" t="s">
        <v>87</v>
      </c>
      <c r="AW1509" s="14" t="s">
        <v>36</v>
      </c>
      <c r="AX1509" s="14" t="s">
        <v>77</v>
      </c>
      <c r="AY1509" s="217" t="s">
        <v>211</v>
      </c>
    </row>
    <row r="1510" spans="1:65" s="14" customFormat="1">
      <c r="B1510" s="207"/>
      <c r="C1510" s="208"/>
      <c r="D1510" s="198" t="s">
        <v>222</v>
      </c>
      <c r="E1510" s="209" t="s">
        <v>19</v>
      </c>
      <c r="F1510" s="210" t="s">
        <v>116</v>
      </c>
      <c r="G1510" s="208"/>
      <c r="H1510" s="211">
        <v>1.1379999999999999</v>
      </c>
      <c r="I1510" s="212"/>
      <c r="J1510" s="208"/>
      <c r="K1510" s="208"/>
      <c r="L1510" s="213"/>
      <c r="M1510" s="214"/>
      <c r="N1510" s="215"/>
      <c r="O1510" s="215"/>
      <c r="P1510" s="215"/>
      <c r="Q1510" s="215"/>
      <c r="R1510" s="215"/>
      <c r="S1510" s="215"/>
      <c r="T1510" s="216"/>
      <c r="AT1510" s="217" t="s">
        <v>222</v>
      </c>
      <c r="AU1510" s="217" t="s">
        <v>87</v>
      </c>
      <c r="AV1510" s="14" t="s">
        <v>87</v>
      </c>
      <c r="AW1510" s="14" t="s">
        <v>36</v>
      </c>
      <c r="AX1510" s="14" t="s">
        <v>77</v>
      </c>
      <c r="AY1510" s="217" t="s">
        <v>211</v>
      </c>
    </row>
    <row r="1511" spans="1:65" s="14" customFormat="1">
      <c r="B1511" s="207"/>
      <c r="C1511" s="208"/>
      <c r="D1511" s="198" t="s">
        <v>222</v>
      </c>
      <c r="E1511" s="209" t="s">
        <v>19</v>
      </c>
      <c r="F1511" s="210" t="s">
        <v>120</v>
      </c>
      <c r="G1511" s="208"/>
      <c r="H1511" s="211">
        <v>0.755</v>
      </c>
      <c r="I1511" s="212"/>
      <c r="J1511" s="208"/>
      <c r="K1511" s="208"/>
      <c r="L1511" s="213"/>
      <c r="M1511" s="214"/>
      <c r="N1511" s="215"/>
      <c r="O1511" s="215"/>
      <c r="P1511" s="215"/>
      <c r="Q1511" s="215"/>
      <c r="R1511" s="215"/>
      <c r="S1511" s="215"/>
      <c r="T1511" s="216"/>
      <c r="AT1511" s="217" t="s">
        <v>222</v>
      </c>
      <c r="AU1511" s="217" t="s">
        <v>87</v>
      </c>
      <c r="AV1511" s="14" t="s">
        <v>87</v>
      </c>
      <c r="AW1511" s="14" t="s">
        <v>36</v>
      </c>
      <c r="AX1511" s="14" t="s">
        <v>77</v>
      </c>
      <c r="AY1511" s="217" t="s">
        <v>211</v>
      </c>
    </row>
    <row r="1512" spans="1:65" s="14" customFormat="1">
      <c r="B1512" s="207"/>
      <c r="C1512" s="208"/>
      <c r="D1512" s="198" t="s">
        <v>222</v>
      </c>
      <c r="E1512" s="209" t="s">
        <v>19</v>
      </c>
      <c r="F1512" s="210" t="s">
        <v>123</v>
      </c>
      <c r="G1512" s="208"/>
      <c r="H1512" s="211">
        <v>0.54400000000000004</v>
      </c>
      <c r="I1512" s="212"/>
      <c r="J1512" s="208"/>
      <c r="K1512" s="208"/>
      <c r="L1512" s="213"/>
      <c r="M1512" s="214"/>
      <c r="N1512" s="215"/>
      <c r="O1512" s="215"/>
      <c r="P1512" s="215"/>
      <c r="Q1512" s="215"/>
      <c r="R1512" s="215"/>
      <c r="S1512" s="215"/>
      <c r="T1512" s="216"/>
      <c r="AT1512" s="217" t="s">
        <v>222</v>
      </c>
      <c r="AU1512" s="217" t="s">
        <v>87</v>
      </c>
      <c r="AV1512" s="14" t="s">
        <v>87</v>
      </c>
      <c r="AW1512" s="14" t="s">
        <v>36</v>
      </c>
      <c r="AX1512" s="14" t="s">
        <v>77</v>
      </c>
      <c r="AY1512" s="217" t="s">
        <v>211</v>
      </c>
    </row>
    <row r="1513" spans="1:65" s="14" customFormat="1">
      <c r="B1513" s="207"/>
      <c r="C1513" s="208"/>
      <c r="D1513" s="198" t="s">
        <v>222</v>
      </c>
      <c r="E1513" s="209" t="s">
        <v>19</v>
      </c>
      <c r="F1513" s="210" t="s">
        <v>126</v>
      </c>
      <c r="G1513" s="208"/>
      <c r="H1513" s="211">
        <v>1.3320000000000001</v>
      </c>
      <c r="I1513" s="212"/>
      <c r="J1513" s="208"/>
      <c r="K1513" s="208"/>
      <c r="L1513" s="213"/>
      <c r="M1513" s="214"/>
      <c r="N1513" s="215"/>
      <c r="O1513" s="215"/>
      <c r="P1513" s="215"/>
      <c r="Q1513" s="215"/>
      <c r="R1513" s="215"/>
      <c r="S1513" s="215"/>
      <c r="T1513" s="216"/>
      <c r="AT1513" s="217" t="s">
        <v>222</v>
      </c>
      <c r="AU1513" s="217" t="s">
        <v>87</v>
      </c>
      <c r="AV1513" s="14" t="s">
        <v>87</v>
      </c>
      <c r="AW1513" s="14" t="s">
        <v>36</v>
      </c>
      <c r="AX1513" s="14" t="s">
        <v>77</v>
      </c>
      <c r="AY1513" s="217" t="s">
        <v>211</v>
      </c>
    </row>
    <row r="1514" spans="1:65" s="15" customFormat="1">
      <c r="B1514" s="218"/>
      <c r="C1514" s="219"/>
      <c r="D1514" s="198" t="s">
        <v>222</v>
      </c>
      <c r="E1514" s="220" t="s">
        <v>19</v>
      </c>
      <c r="F1514" s="221" t="s">
        <v>227</v>
      </c>
      <c r="G1514" s="219"/>
      <c r="H1514" s="222">
        <v>3.8490000000000002</v>
      </c>
      <c r="I1514" s="223"/>
      <c r="J1514" s="219"/>
      <c r="K1514" s="219"/>
      <c r="L1514" s="224"/>
      <c r="M1514" s="225"/>
      <c r="N1514" s="226"/>
      <c r="O1514" s="226"/>
      <c r="P1514" s="226"/>
      <c r="Q1514" s="226"/>
      <c r="R1514" s="226"/>
      <c r="S1514" s="226"/>
      <c r="T1514" s="227"/>
      <c r="AT1514" s="228" t="s">
        <v>222</v>
      </c>
      <c r="AU1514" s="228" t="s">
        <v>87</v>
      </c>
      <c r="AV1514" s="15" t="s">
        <v>218</v>
      </c>
      <c r="AW1514" s="15" t="s">
        <v>36</v>
      </c>
      <c r="AX1514" s="15" t="s">
        <v>85</v>
      </c>
      <c r="AY1514" s="228" t="s">
        <v>211</v>
      </c>
    </row>
    <row r="1515" spans="1:65" s="2" customFormat="1" ht="33" customHeight="1">
      <c r="A1515" s="38"/>
      <c r="B1515" s="39"/>
      <c r="C1515" s="178" t="s">
        <v>1236</v>
      </c>
      <c r="D1515" s="178" t="s">
        <v>214</v>
      </c>
      <c r="E1515" s="179" t="s">
        <v>1237</v>
      </c>
      <c r="F1515" s="180" t="s">
        <v>1238</v>
      </c>
      <c r="G1515" s="181" t="s">
        <v>96</v>
      </c>
      <c r="H1515" s="182">
        <v>9</v>
      </c>
      <c r="I1515" s="183"/>
      <c r="J1515" s="184">
        <f>ROUND(I1515*H1515,2)</f>
        <v>0</v>
      </c>
      <c r="K1515" s="180" t="s">
        <v>217</v>
      </c>
      <c r="L1515" s="43"/>
      <c r="M1515" s="185" t="s">
        <v>19</v>
      </c>
      <c r="N1515" s="186" t="s">
        <v>48</v>
      </c>
      <c r="O1515" s="68"/>
      <c r="P1515" s="187">
        <f>O1515*H1515</f>
        <v>0</v>
      </c>
      <c r="Q1515" s="187">
        <v>0</v>
      </c>
      <c r="R1515" s="187">
        <f>Q1515*H1515</f>
        <v>0</v>
      </c>
      <c r="S1515" s="187">
        <v>0</v>
      </c>
      <c r="T1515" s="188">
        <f>S1515*H1515</f>
        <v>0</v>
      </c>
      <c r="U1515" s="38"/>
      <c r="V1515" s="38"/>
      <c r="W1515" s="38"/>
      <c r="X1515" s="38"/>
      <c r="Y1515" s="38"/>
      <c r="Z1515" s="38"/>
      <c r="AA1515" s="38"/>
      <c r="AB1515" s="38"/>
      <c r="AC1515" s="38"/>
      <c r="AD1515" s="38"/>
      <c r="AE1515" s="38"/>
      <c r="AR1515" s="189" t="s">
        <v>315</v>
      </c>
      <c r="AT1515" s="189" t="s">
        <v>214</v>
      </c>
      <c r="AU1515" s="189" t="s">
        <v>87</v>
      </c>
      <c r="AY1515" s="21" t="s">
        <v>211</v>
      </c>
      <c r="BE1515" s="190">
        <f>IF(N1515="základní",J1515,0)</f>
        <v>0</v>
      </c>
      <c r="BF1515" s="190">
        <f>IF(N1515="snížená",J1515,0)</f>
        <v>0</v>
      </c>
      <c r="BG1515" s="190">
        <f>IF(N1515="zákl. přenesená",J1515,0)</f>
        <v>0</v>
      </c>
      <c r="BH1515" s="190">
        <f>IF(N1515="sníž. přenesená",J1515,0)</f>
        <v>0</v>
      </c>
      <c r="BI1515" s="190">
        <f>IF(N1515="nulová",J1515,0)</f>
        <v>0</v>
      </c>
      <c r="BJ1515" s="21" t="s">
        <v>85</v>
      </c>
      <c r="BK1515" s="190">
        <f>ROUND(I1515*H1515,2)</f>
        <v>0</v>
      </c>
      <c r="BL1515" s="21" t="s">
        <v>315</v>
      </c>
      <c r="BM1515" s="189" t="s">
        <v>1239</v>
      </c>
    </row>
    <row r="1516" spans="1:65" s="2" customFormat="1">
      <c r="A1516" s="38"/>
      <c r="B1516" s="39"/>
      <c r="C1516" s="40"/>
      <c r="D1516" s="191" t="s">
        <v>220</v>
      </c>
      <c r="E1516" s="40"/>
      <c r="F1516" s="192" t="s">
        <v>1240</v>
      </c>
      <c r="G1516" s="40"/>
      <c r="H1516" s="40"/>
      <c r="I1516" s="193"/>
      <c r="J1516" s="40"/>
      <c r="K1516" s="40"/>
      <c r="L1516" s="43"/>
      <c r="M1516" s="194"/>
      <c r="N1516" s="195"/>
      <c r="O1516" s="68"/>
      <c r="P1516" s="68"/>
      <c r="Q1516" s="68"/>
      <c r="R1516" s="68"/>
      <c r="S1516" s="68"/>
      <c r="T1516" s="69"/>
      <c r="U1516" s="38"/>
      <c r="V1516" s="38"/>
      <c r="W1516" s="38"/>
      <c r="X1516" s="38"/>
      <c r="Y1516" s="38"/>
      <c r="Z1516" s="38"/>
      <c r="AA1516" s="38"/>
      <c r="AB1516" s="38"/>
      <c r="AC1516" s="38"/>
      <c r="AD1516" s="38"/>
      <c r="AE1516" s="38"/>
      <c r="AT1516" s="21" t="s">
        <v>220</v>
      </c>
      <c r="AU1516" s="21" t="s">
        <v>87</v>
      </c>
    </row>
    <row r="1517" spans="1:65" s="13" customFormat="1">
      <c r="B1517" s="196"/>
      <c r="C1517" s="197"/>
      <c r="D1517" s="198" t="s">
        <v>222</v>
      </c>
      <c r="E1517" s="199" t="s">
        <v>19</v>
      </c>
      <c r="F1517" s="200" t="s">
        <v>223</v>
      </c>
      <c r="G1517" s="197"/>
      <c r="H1517" s="199" t="s">
        <v>19</v>
      </c>
      <c r="I1517" s="201"/>
      <c r="J1517" s="197"/>
      <c r="K1517" s="197"/>
      <c r="L1517" s="202"/>
      <c r="M1517" s="203"/>
      <c r="N1517" s="204"/>
      <c r="O1517" s="204"/>
      <c r="P1517" s="204"/>
      <c r="Q1517" s="204"/>
      <c r="R1517" s="204"/>
      <c r="S1517" s="204"/>
      <c r="T1517" s="205"/>
      <c r="AT1517" s="206" t="s">
        <v>222</v>
      </c>
      <c r="AU1517" s="206" t="s">
        <v>87</v>
      </c>
      <c r="AV1517" s="13" t="s">
        <v>85</v>
      </c>
      <c r="AW1517" s="13" t="s">
        <v>36</v>
      </c>
      <c r="AX1517" s="13" t="s">
        <v>77</v>
      </c>
      <c r="AY1517" s="206" t="s">
        <v>211</v>
      </c>
    </row>
    <row r="1518" spans="1:65" s="13" customFormat="1">
      <c r="B1518" s="196"/>
      <c r="C1518" s="197"/>
      <c r="D1518" s="198" t="s">
        <v>222</v>
      </c>
      <c r="E1518" s="199" t="s">
        <v>19</v>
      </c>
      <c r="F1518" s="200" t="s">
        <v>224</v>
      </c>
      <c r="G1518" s="197"/>
      <c r="H1518" s="199" t="s">
        <v>19</v>
      </c>
      <c r="I1518" s="201"/>
      <c r="J1518" s="197"/>
      <c r="K1518" s="197"/>
      <c r="L1518" s="202"/>
      <c r="M1518" s="203"/>
      <c r="N1518" s="204"/>
      <c r="O1518" s="204"/>
      <c r="P1518" s="204"/>
      <c r="Q1518" s="204"/>
      <c r="R1518" s="204"/>
      <c r="S1518" s="204"/>
      <c r="T1518" s="205"/>
      <c r="AT1518" s="206" t="s">
        <v>222</v>
      </c>
      <c r="AU1518" s="206" t="s">
        <v>87</v>
      </c>
      <c r="AV1518" s="13" t="s">
        <v>85</v>
      </c>
      <c r="AW1518" s="13" t="s">
        <v>36</v>
      </c>
      <c r="AX1518" s="13" t="s">
        <v>77</v>
      </c>
      <c r="AY1518" s="206" t="s">
        <v>211</v>
      </c>
    </row>
    <row r="1519" spans="1:65" s="13" customFormat="1">
      <c r="B1519" s="196"/>
      <c r="C1519" s="197"/>
      <c r="D1519" s="198" t="s">
        <v>222</v>
      </c>
      <c r="E1519" s="199" t="s">
        <v>19</v>
      </c>
      <c r="F1519" s="200" t="s">
        <v>225</v>
      </c>
      <c r="G1519" s="197"/>
      <c r="H1519" s="199" t="s">
        <v>19</v>
      </c>
      <c r="I1519" s="201"/>
      <c r="J1519" s="197"/>
      <c r="K1519" s="197"/>
      <c r="L1519" s="202"/>
      <c r="M1519" s="203"/>
      <c r="N1519" s="204"/>
      <c r="O1519" s="204"/>
      <c r="P1519" s="204"/>
      <c r="Q1519" s="204"/>
      <c r="R1519" s="204"/>
      <c r="S1519" s="204"/>
      <c r="T1519" s="205"/>
      <c r="AT1519" s="206" t="s">
        <v>222</v>
      </c>
      <c r="AU1519" s="206" t="s">
        <v>87</v>
      </c>
      <c r="AV1519" s="13" t="s">
        <v>85</v>
      </c>
      <c r="AW1519" s="13" t="s">
        <v>36</v>
      </c>
      <c r="AX1519" s="13" t="s">
        <v>77</v>
      </c>
      <c r="AY1519" s="206" t="s">
        <v>211</v>
      </c>
    </row>
    <row r="1520" spans="1:65" s="14" customFormat="1">
      <c r="B1520" s="207"/>
      <c r="C1520" s="208"/>
      <c r="D1520" s="198" t="s">
        <v>222</v>
      </c>
      <c r="E1520" s="209" t="s">
        <v>19</v>
      </c>
      <c r="F1520" s="210" t="s">
        <v>1241</v>
      </c>
      <c r="G1520" s="208"/>
      <c r="H1520" s="211">
        <v>9</v>
      </c>
      <c r="I1520" s="212"/>
      <c r="J1520" s="208"/>
      <c r="K1520" s="208"/>
      <c r="L1520" s="213"/>
      <c r="M1520" s="214"/>
      <c r="N1520" s="215"/>
      <c r="O1520" s="215"/>
      <c r="P1520" s="215"/>
      <c r="Q1520" s="215"/>
      <c r="R1520" s="215"/>
      <c r="S1520" s="215"/>
      <c r="T1520" s="216"/>
      <c r="AT1520" s="217" t="s">
        <v>222</v>
      </c>
      <c r="AU1520" s="217" t="s">
        <v>87</v>
      </c>
      <c r="AV1520" s="14" t="s">
        <v>87</v>
      </c>
      <c r="AW1520" s="14" t="s">
        <v>36</v>
      </c>
      <c r="AX1520" s="14" t="s">
        <v>77</v>
      </c>
      <c r="AY1520" s="217" t="s">
        <v>211</v>
      </c>
    </row>
    <row r="1521" spans="1:65" s="15" customFormat="1">
      <c r="B1521" s="218"/>
      <c r="C1521" s="219"/>
      <c r="D1521" s="198" t="s">
        <v>222</v>
      </c>
      <c r="E1521" s="220" t="s">
        <v>19</v>
      </c>
      <c r="F1521" s="221" t="s">
        <v>227</v>
      </c>
      <c r="G1521" s="219"/>
      <c r="H1521" s="222">
        <v>9</v>
      </c>
      <c r="I1521" s="223"/>
      <c r="J1521" s="219"/>
      <c r="K1521" s="219"/>
      <c r="L1521" s="224"/>
      <c r="M1521" s="225"/>
      <c r="N1521" s="226"/>
      <c r="O1521" s="226"/>
      <c r="P1521" s="226"/>
      <c r="Q1521" s="226"/>
      <c r="R1521" s="226"/>
      <c r="S1521" s="226"/>
      <c r="T1521" s="227"/>
      <c r="AT1521" s="228" t="s">
        <v>222</v>
      </c>
      <c r="AU1521" s="228" t="s">
        <v>87</v>
      </c>
      <c r="AV1521" s="15" t="s">
        <v>218</v>
      </c>
      <c r="AW1521" s="15" t="s">
        <v>36</v>
      </c>
      <c r="AX1521" s="15" t="s">
        <v>85</v>
      </c>
      <c r="AY1521" s="228" t="s">
        <v>211</v>
      </c>
    </row>
    <row r="1522" spans="1:65" s="2" customFormat="1" ht="16.5" customHeight="1">
      <c r="A1522" s="38"/>
      <c r="B1522" s="39"/>
      <c r="C1522" s="255" t="s">
        <v>1242</v>
      </c>
      <c r="D1522" s="255" t="s">
        <v>1159</v>
      </c>
      <c r="E1522" s="256" t="s">
        <v>1243</v>
      </c>
      <c r="F1522" s="257" t="s">
        <v>1244</v>
      </c>
      <c r="G1522" s="258" t="s">
        <v>107</v>
      </c>
      <c r="H1522" s="259">
        <v>0.28399999999999997</v>
      </c>
      <c r="I1522" s="260"/>
      <c r="J1522" s="261">
        <f>ROUND(I1522*H1522,2)</f>
        <v>0</v>
      </c>
      <c r="K1522" s="257" t="s">
        <v>217</v>
      </c>
      <c r="L1522" s="262"/>
      <c r="M1522" s="263" t="s">
        <v>19</v>
      </c>
      <c r="N1522" s="264" t="s">
        <v>48</v>
      </c>
      <c r="O1522" s="68"/>
      <c r="P1522" s="187">
        <f>O1522*H1522</f>
        <v>0</v>
      </c>
      <c r="Q1522" s="187">
        <v>0.55000000000000004</v>
      </c>
      <c r="R1522" s="187">
        <f>Q1522*H1522</f>
        <v>0.15620000000000001</v>
      </c>
      <c r="S1522" s="187">
        <v>0</v>
      </c>
      <c r="T1522" s="188">
        <f>S1522*H1522</f>
        <v>0</v>
      </c>
      <c r="U1522" s="38"/>
      <c r="V1522" s="38"/>
      <c r="W1522" s="38"/>
      <c r="X1522" s="38"/>
      <c r="Y1522" s="38"/>
      <c r="Z1522" s="38"/>
      <c r="AA1522" s="38"/>
      <c r="AB1522" s="38"/>
      <c r="AC1522" s="38"/>
      <c r="AD1522" s="38"/>
      <c r="AE1522" s="38"/>
      <c r="AR1522" s="189" t="s">
        <v>413</v>
      </c>
      <c r="AT1522" s="189" t="s">
        <v>1159</v>
      </c>
      <c r="AU1522" s="189" t="s">
        <v>87</v>
      </c>
      <c r="AY1522" s="21" t="s">
        <v>211</v>
      </c>
      <c r="BE1522" s="190">
        <f>IF(N1522="základní",J1522,0)</f>
        <v>0</v>
      </c>
      <c r="BF1522" s="190">
        <f>IF(N1522="snížená",J1522,0)</f>
        <v>0</v>
      </c>
      <c r="BG1522" s="190">
        <f>IF(N1522="zákl. přenesená",J1522,0)</f>
        <v>0</v>
      </c>
      <c r="BH1522" s="190">
        <f>IF(N1522="sníž. přenesená",J1522,0)</f>
        <v>0</v>
      </c>
      <c r="BI1522" s="190">
        <f>IF(N1522="nulová",J1522,0)</f>
        <v>0</v>
      </c>
      <c r="BJ1522" s="21" t="s">
        <v>85</v>
      </c>
      <c r="BK1522" s="190">
        <f>ROUND(I1522*H1522,2)</f>
        <v>0</v>
      </c>
      <c r="BL1522" s="21" t="s">
        <v>315</v>
      </c>
      <c r="BM1522" s="189" t="s">
        <v>1245</v>
      </c>
    </row>
    <row r="1523" spans="1:65" s="13" customFormat="1">
      <c r="B1523" s="196"/>
      <c r="C1523" s="197"/>
      <c r="D1523" s="198" t="s">
        <v>222</v>
      </c>
      <c r="E1523" s="199" t="s">
        <v>19</v>
      </c>
      <c r="F1523" s="200" t="s">
        <v>223</v>
      </c>
      <c r="G1523" s="197"/>
      <c r="H1523" s="199" t="s">
        <v>19</v>
      </c>
      <c r="I1523" s="201"/>
      <c r="J1523" s="197"/>
      <c r="K1523" s="197"/>
      <c r="L1523" s="202"/>
      <c r="M1523" s="203"/>
      <c r="N1523" s="204"/>
      <c r="O1523" s="204"/>
      <c r="P1523" s="204"/>
      <c r="Q1523" s="204"/>
      <c r="R1523" s="204"/>
      <c r="S1523" s="204"/>
      <c r="T1523" s="205"/>
      <c r="AT1523" s="206" t="s">
        <v>222</v>
      </c>
      <c r="AU1523" s="206" t="s">
        <v>87</v>
      </c>
      <c r="AV1523" s="13" t="s">
        <v>85</v>
      </c>
      <c r="AW1523" s="13" t="s">
        <v>36</v>
      </c>
      <c r="AX1523" s="13" t="s">
        <v>77</v>
      </c>
      <c r="AY1523" s="206" t="s">
        <v>211</v>
      </c>
    </row>
    <row r="1524" spans="1:65" s="13" customFormat="1">
      <c r="B1524" s="196"/>
      <c r="C1524" s="197"/>
      <c r="D1524" s="198" t="s">
        <v>222</v>
      </c>
      <c r="E1524" s="199" t="s">
        <v>19</v>
      </c>
      <c r="F1524" s="200" t="s">
        <v>224</v>
      </c>
      <c r="G1524" s="197"/>
      <c r="H1524" s="199" t="s">
        <v>19</v>
      </c>
      <c r="I1524" s="201"/>
      <c r="J1524" s="197"/>
      <c r="K1524" s="197"/>
      <c r="L1524" s="202"/>
      <c r="M1524" s="203"/>
      <c r="N1524" s="204"/>
      <c r="O1524" s="204"/>
      <c r="P1524" s="204"/>
      <c r="Q1524" s="204"/>
      <c r="R1524" s="204"/>
      <c r="S1524" s="204"/>
      <c r="T1524" s="205"/>
      <c r="AT1524" s="206" t="s">
        <v>222</v>
      </c>
      <c r="AU1524" s="206" t="s">
        <v>87</v>
      </c>
      <c r="AV1524" s="13" t="s">
        <v>85</v>
      </c>
      <c r="AW1524" s="13" t="s">
        <v>36</v>
      </c>
      <c r="AX1524" s="13" t="s">
        <v>77</v>
      </c>
      <c r="AY1524" s="206" t="s">
        <v>211</v>
      </c>
    </row>
    <row r="1525" spans="1:65" s="13" customFormat="1">
      <c r="B1525" s="196"/>
      <c r="C1525" s="197"/>
      <c r="D1525" s="198" t="s">
        <v>222</v>
      </c>
      <c r="E1525" s="199" t="s">
        <v>19</v>
      </c>
      <c r="F1525" s="200" t="s">
        <v>225</v>
      </c>
      <c r="G1525" s="197"/>
      <c r="H1525" s="199" t="s">
        <v>19</v>
      </c>
      <c r="I1525" s="201"/>
      <c r="J1525" s="197"/>
      <c r="K1525" s="197"/>
      <c r="L1525" s="202"/>
      <c r="M1525" s="203"/>
      <c r="N1525" s="204"/>
      <c r="O1525" s="204"/>
      <c r="P1525" s="204"/>
      <c r="Q1525" s="204"/>
      <c r="R1525" s="204"/>
      <c r="S1525" s="204"/>
      <c r="T1525" s="205"/>
      <c r="AT1525" s="206" t="s">
        <v>222</v>
      </c>
      <c r="AU1525" s="206" t="s">
        <v>87</v>
      </c>
      <c r="AV1525" s="13" t="s">
        <v>85</v>
      </c>
      <c r="AW1525" s="13" t="s">
        <v>36</v>
      </c>
      <c r="AX1525" s="13" t="s">
        <v>77</v>
      </c>
      <c r="AY1525" s="206" t="s">
        <v>211</v>
      </c>
    </row>
    <row r="1526" spans="1:65" s="14" customFormat="1">
      <c r="B1526" s="207"/>
      <c r="C1526" s="208"/>
      <c r="D1526" s="198" t="s">
        <v>222</v>
      </c>
      <c r="E1526" s="209" t="s">
        <v>19</v>
      </c>
      <c r="F1526" s="210" t="s">
        <v>1246</v>
      </c>
      <c r="G1526" s="208"/>
      <c r="H1526" s="211">
        <v>0.28399999999999997</v>
      </c>
      <c r="I1526" s="212"/>
      <c r="J1526" s="208"/>
      <c r="K1526" s="208"/>
      <c r="L1526" s="213"/>
      <c r="M1526" s="214"/>
      <c r="N1526" s="215"/>
      <c r="O1526" s="215"/>
      <c r="P1526" s="215"/>
      <c r="Q1526" s="215"/>
      <c r="R1526" s="215"/>
      <c r="S1526" s="215"/>
      <c r="T1526" s="216"/>
      <c r="AT1526" s="217" t="s">
        <v>222</v>
      </c>
      <c r="AU1526" s="217" t="s">
        <v>87</v>
      </c>
      <c r="AV1526" s="14" t="s">
        <v>87</v>
      </c>
      <c r="AW1526" s="14" t="s">
        <v>36</v>
      </c>
      <c r="AX1526" s="14" t="s">
        <v>77</v>
      </c>
      <c r="AY1526" s="217" t="s">
        <v>211</v>
      </c>
    </row>
    <row r="1527" spans="1:65" s="15" customFormat="1">
      <c r="B1527" s="218"/>
      <c r="C1527" s="219"/>
      <c r="D1527" s="198" t="s">
        <v>222</v>
      </c>
      <c r="E1527" s="220" t="s">
        <v>102</v>
      </c>
      <c r="F1527" s="221" t="s">
        <v>227</v>
      </c>
      <c r="G1527" s="219"/>
      <c r="H1527" s="222">
        <v>0.28399999999999997</v>
      </c>
      <c r="I1527" s="223"/>
      <c r="J1527" s="219"/>
      <c r="K1527" s="219"/>
      <c r="L1527" s="224"/>
      <c r="M1527" s="225"/>
      <c r="N1527" s="226"/>
      <c r="O1527" s="226"/>
      <c r="P1527" s="226"/>
      <c r="Q1527" s="226"/>
      <c r="R1527" s="226"/>
      <c r="S1527" s="226"/>
      <c r="T1527" s="227"/>
      <c r="AT1527" s="228" t="s">
        <v>222</v>
      </c>
      <c r="AU1527" s="228" t="s">
        <v>87</v>
      </c>
      <c r="AV1527" s="15" t="s">
        <v>218</v>
      </c>
      <c r="AW1527" s="15" t="s">
        <v>36</v>
      </c>
      <c r="AX1527" s="15" t="s">
        <v>85</v>
      </c>
      <c r="AY1527" s="228" t="s">
        <v>211</v>
      </c>
    </row>
    <row r="1528" spans="1:65" s="2" customFormat="1" ht="24.2" customHeight="1">
      <c r="A1528" s="38"/>
      <c r="B1528" s="39"/>
      <c r="C1528" s="178" t="s">
        <v>1247</v>
      </c>
      <c r="D1528" s="178" t="s">
        <v>214</v>
      </c>
      <c r="E1528" s="179" t="s">
        <v>1248</v>
      </c>
      <c r="F1528" s="180" t="s">
        <v>1249</v>
      </c>
      <c r="G1528" s="181" t="s">
        <v>131</v>
      </c>
      <c r="H1528" s="182">
        <v>36.799999999999997</v>
      </c>
      <c r="I1528" s="183"/>
      <c r="J1528" s="184">
        <f>ROUND(I1528*H1528,2)</f>
        <v>0</v>
      </c>
      <c r="K1528" s="180" t="s">
        <v>217</v>
      </c>
      <c r="L1528" s="43"/>
      <c r="M1528" s="185" t="s">
        <v>19</v>
      </c>
      <c r="N1528" s="186" t="s">
        <v>48</v>
      </c>
      <c r="O1528" s="68"/>
      <c r="P1528" s="187">
        <f>O1528*H1528</f>
        <v>0</v>
      </c>
      <c r="Q1528" s="187">
        <v>0</v>
      </c>
      <c r="R1528" s="187">
        <f>Q1528*H1528</f>
        <v>0</v>
      </c>
      <c r="S1528" s="187">
        <v>2.5000000000000001E-2</v>
      </c>
      <c r="T1528" s="188">
        <f>S1528*H1528</f>
        <v>0.91999999999999993</v>
      </c>
      <c r="U1528" s="38"/>
      <c r="V1528" s="38"/>
      <c r="W1528" s="38"/>
      <c r="X1528" s="38"/>
      <c r="Y1528" s="38"/>
      <c r="Z1528" s="38"/>
      <c r="AA1528" s="38"/>
      <c r="AB1528" s="38"/>
      <c r="AC1528" s="38"/>
      <c r="AD1528" s="38"/>
      <c r="AE1528" s="38"/>
      <c r="AR1528" s="189" t="s">
        <v>315</v>
      </c>
      <c r="AT1528" s="189" t="s">
        <v>214</v>
      </c>
      <c r="AU1528" s="189" t="s">
        <v>87</v>
      </c>
      <c r="AY1528" s="21" t="s">
        <v>211</v>
      </c>
      <c r="BE1528" s="190">
        <f>IF(N1528="základní",J1528,0)</f>
        <v>0</v>
      </c>
      <c r="BF1528" s="190">
        <f>IF(N1528="snížená",J1528,0)</f>
        <v>0</v>
      </c>
      <c r="BG1528" s="190">
        <f>IF(N1528="zákl. přenesená",J1528,0)</f>
        <v>0</v>
      </c>
      <c r="BH1528" s="190">
        <f>IF(N1528="sníž. přenesená",J1528,0)</f>
        <v>0</v>
      </c>
      <c r="BI1528" s="190">
        <f>IF(N1528="nulová",J1528,0)</f>
        <v>0</v>
      </c>
      <c r="BJ1528" s="21" t="s">
        <v>85</v>
      </c>
      <c r="BK1528" s="190">
        <f>ROUND(I1528*H1528,2)</f>
        <v>0</v>
      </c>
      <c r="BL1528" s="21" t="s">
        <v>315</v>
      </c>
      <c r="BM1528" s="189" t="s">
        <v>1250</v>
      </c>
    </row>
    <row r="1529" spans="1:65" s="2" customFormat="1">
      <c r="A1529" s="38"/>
      <c r="B1529" s="39"/>
      <c r="C1529" s="40"/>
      <c r="D1529" s="191" t="s">
        <v>220</v>
      </c>
      <c r="E1529" s="40"/>
      <c r="F1529" s="192" t="s">
        <v>1251</v>
      </c>
      <c r="G1529" s="40"/>
      <c r="H1529" s="40"/>
      <c r="I1529" s="193"/>
      <c r="J1529" s="40"/>
      <c r="K1529" s="40"/>
      <c r="L1529" s="43"/>
      <c r="M1529" s="194"/>
      <c r="N1529" s="195"/>
      <c r="O1529" s="68"/>
      <c r="P1529" s="68"/>
      <c r="Q1529" s="68"/>
      <c r="R1529" s="68"/>
      <c r="S1529" s="68"/>
      <c r="T1529" s="69"/>
      <c r="U1529" s="38"/>
      <c r="V1529" s="38"/>
      <c r="W1529" s="38"/>
      <c r="X1529" s="38"/>
      <c r="Y1529" s="38"/>
      <c r="Z1529" s="38"/>
      <c r="AA1529" s="38"/>
      <c r="AB1529" s="38"/>
      <c r="AC1529" s="38"/>
      <c r="AD1529" s="38"/>
      <c r="AE1529" s="38"/>
      <c r="AT1529" s="21" t="s">
        <v>220</v>
      </c>
      <c r="AU1529" s="21" t="s">
        <v>87</v>
      </c>
    </row>
    <row r="1530" spans="1:65" s="13" customFormat="1">
      <c r="B1530" s="196"/>
      <c r="C1530" s="197"/>
      <c r="D1530" s="198" t="s">
        <v>222</v>
      </c>
      <c r="E1530" s="199" t="s">
        <v>19</v>
      </c>
      <c r="F1530" s="200" t="s">
        <v>223</v>
      </c>
      <c r="G1530" s="197"/>
      <c r="H1530" s="199" t="s">
        <v>19</v>
      </c>
      <c r="I1530" s="201"/>
      <c r="J1530" s="197"/>
      <c r="K1530" s="197"/>
      <c r="L1530" s="202"/>
      <c r="M1530" s="203"/>
      <c r="N1530" s="204"/>
      <c r="O1530" s="204"/>
      <c r="P1530" s="204"/>
      <c r="Q1530" s="204"/>
      <c r="R1530" s="204"/>
      <c r="S1530" s="204"/>
      <c r="T1530" s="205"/>
      <c r="AT1530" s="206" t="s">
        <v>222</v>
      </c>
      <c r="AU1530" s="206" t="s">
        <v>87</v>
      </c>
      <c r="AV1530" s="13" t="s">
        <v>85</v>
      </c>
      <c r="AW1530" s="13" t="s">
        <v>36</v>
      </c>
      <c r="AX1530" s="13" t="s">
        <v>77</v>
      </c>
      <c r="AY1530" s="206" t="s">
        <v>211</v>
      </c>
    </row>
    <row r="1531" spans="1:65" s="13" customFormat="1">
      <c r="B1531" s="196"/>
      <c r="C1531" s="197"/>
      <c r="D1531" s="198" t="s">
        <v>222</v>
      </c>
      <c r="E1531" s="199" t="s">
        <v>19</v>
      </c>
      <c r="F1531" s="200" t="s">
        <v>224</v>
      </c>
      <c r="G1531" s="197"/>
      <c r="H1531" s="199" t="s">
        <v>19</v>
      </c>
      <c r="I1531" s="201"/>
      <c r="J1531" s="197"/>
      <c r="K1531" s="197"/>
      <c r="L1531" s="202"/>
      <c r="M1531" s="203"/>
      <c r="N1531" s="204"/>
      <c r="O1531" s="204"/>
      <c r="P1531" s="204"/>
      <c r="Q1531" s="204"/>
      <c r="R1531" s="204"/>
      <c r="S1531" s="204"/>
      <c r="T1531" s="205"/>
      <c r="AT1531" s="206" t="s">
        <v>222</v>
      </c>
      <c r="AU1531" s="206" t="s">
        <v>87</v>
      </c>
      <c r="AV1531" s="13" t="s">
        <v>85</v>
      </c>
      <c r="AW1531" s="13" t="s">
        <v>36</v>
      </c>
      <c r="AX1531" s="13" t="s">
        <v>77</v>
      </c>
      <c r="AY1531" s="206" t="s">
        <v>211</v>
      </c>
    </row>
    <row r="1532" spans="1:65" s="14" customFormat="1">
      <c r="B1532" s="207"/>
      <c r="C1532" s="208"/>
      <c r="D1532" s="198" t="s">
        <v>222</v>
      </c>
      <c r="E1532" s="209" t="s">
        <v>19</v>
      </c>
      <c r="F1532" s="210" t="s">
        <v>1252</v>
      </c>
      <c r="G1532" s="208"/>
      <c r="H1532" s="211">
        <v>30.5</v>
      </c>
      <c r="I1532" s="212"/>
      <c r="J1532" s="208"/>
      <c r="K1532" s="208"/>
      <c r="L1532" s="213"/>
      <c r="M1532" s="214"/>
      <c r="N1532" s="215"/>
      <c r="O1532" s="215"/>
      <c r="P1532" s="215"/>
      <c r="Q1532" s="215"/>
      <c r="R1532" s="215"/>
      <c r="S1532" s="215"/>
      <c r="T1532" s="216"/>
      <c r="AT1532" s="217" t="s">
        <v>222</v>
      </c>
      <c r="AU1532" s="217" t="s">
        <v>87</v>
      </c>
      <c r="AV1532" s="14" t="s">
        <v>87</v>
      </c>
      <c r="AW1532" s="14" t="s">
        <v>36</v>
      </c>
      <c r="AX1532" s="14" t="s">
        <v>77</v>
      </c>
      <c r="AY1532" s="217" t="s">
        <v>211</v>
      </c>
    </row>
    <row r="1533" spans="1:65" s="14" customFormat="1">
      <c r="B1533" s="207"/>
      <c r="C1533" s="208"/>
      <c r="D1533" s="198" t="s">
        <v>222</v>
      </c>
      <c r="E1533" s="209" t="s">
        <v>19</v>
      </c>
      <c r="F1533" s="210" t="s">
        <v>1253</v>
      </c>
      <c r="G1533" s="208"/>
      <c r="H1533" s="211">
        <v>6.3</v>
      </c>
      <c r="I1533" s="212"/>
      <c r="J1533" s="208"/>
      <c r="K1533" s="208"/>
      <c r="L1533" s="213"/>
      <c r="M1533" s="214"/>
      <c r="N1533" s="215"/>
      <c r="O1533" s="215"/>
      <c r="P1533" s="215"/>
      <c r="Q1533" s="215"/>
      <c r="R1533" s="215"/>
      <c r="S1533" s="215"/>
      <c r="T1533" s="216"/>
      <c r="AT1533" s="217" t="s">
        <v>222</v>
      </c>
      <c r="AU1533" s="217" t="s">
        <v>87</v>
      </c>
      <c r="AV1533" s="14" t="s">
        <v>87</v>
      </c>
      <c r="AW1533" s="14" t="s">
        <v>36</v>
      </c>
      <c r="AX1533" s="14" t="s">
        <v>77</v>
      </c>
      <c r="AY1533" s="217" t="s">
        <v>211</v>
      </c>
    </row>
    <row r="1534" spans="1:65" s="15" customFormat="1">
      <c r="B1534" s="218"/>
      <c r="C1534" s="219"/>
      <c r="D1534" s="198" t="s">
        <v>222</v>
      </c>
      <c r="E1534" s="220" t="s">
        <v>19</v>
      </c>
      <c r="F1534" s="221" t="s">
        <v>227</v>
      </c>
      <c r="G1534" s="219"/>
      <c r="H1534" s="222">
        <v>36.799999999999997</v>
      </c>
      <c r="I1534" s="223"/>
      <c r="J1534" s="219"/>
      <c r="K1534" s="219"/>
      <c r="L1534" s="224"/>
      <c r="M1534" s="225"/>
      <c r="N1534" s="226"/>
      <c r="O1534" s="226"/>
      <c r="P1534" s="226"/>
      <c r="Q1534" s="226"/>
      <c r="R1534" s="226"/>
      <c r="S1534" s="226"/>
      <c r="T1534" s="227"/>
      <c r="AT1534" s="228" t="s">
        <v>222</v>
      </c>
      <c r="AU1534" s="228" t="s">
        <v>87</v>
      </c>
      <c r="AV1534" s="15" t="s">
        <v>218</v>
      </c>
      <c r="AW1534" s="15" t="s">
        <v>36</v>
      </c>
      <c r="AX1534" s="15" t="s">
        <v>85</v>
      </c>
      <c r="AY1534" s="228" t="s">
        <v>211</v>
      </c>
    </row>
    <row r="1535" spans="1:65" s="2" customFormat="1" ht="37.9" customHeight="1">
      <c r="A1535" s="38"/>
      <c r="B1535" s="39"/>
      <c r="C1535" s="178" t="s">
        <v>1254</v>
      </c>
      <c r="D1535" s="178" t="s">
        <v>214</v>
      </c>
      <c r="E1535" s="179" t="s">
        <v>1255</v>
      </c>
      <c r="F1535" s="180" t="s">
        <v>1256</v>
      </c>
      <c r="G1535" s="181" t="s">
        <v>131</v>
      </c>
      <c r="H1535" s="182">
        <v>36.799999999999997</v>
      </c>
      <c r="I1535" s="183"/>
      <c r="J1535" s="184">
        <f>ROUND(I1535*H1535,2)</f>
        <v>0</v>
      </c>
      <c r="K1535" s="180" t="s">
        <v>217</v>
      </c>
      <c r="L1535" s="43"/>
      <c r="M1535" s="185" t="s">
        <v>19</v>
      </c>
      <c r="N1535" s="186" t="s">
        <v>48</v>
      </c>
      <c r="O1535" s="68"/>
      <c r="P1535" s="187">
        <f>O1535*H1535</f>
        <v>0</v>
      </c>
      <c r="Q1535" s="187">
        <v>0</v>
      </c>
      <c r="R1535" s="187">
        <f>Q1535*H1535</f>
        <v>0</v>
      </c>
      <c r="S1535" s="187">
        <v>0</v>
      </c>
      <c r="T1535" s="188">
        <f>S1535*H1535</f>
        <v>0</v>
      </c>
      <c r="U1535" s="38"/>
      <c r="V1535" s="38"/>
      <c r="W1535" s="38"/>
      <c r="X1535" s="38"/>
      <c r="Y1535" s="38"/>
      <c r="Z1535" s="38"/>
      <c r="AA1535" s="38"/>
      <c r="AB1535" s="38"/>
      <c r="AC1535" s="38"/>
      <c r="AD1535" s="38"/>
      <c r="AE1535" s="38"/>
      <c r="AR1535" s="189" t="s">
        <v>315</v>
      </c>
      <c r="AT1535" s="189" t="s">
        <v>214</v>
      </c>
      <c r="AU1535" s="189" t="s">
        <v>87</v>
      </c>
      <c r="AY1535" s="21" t="s">
        <v>211</v>
      </c>
      <c r="BE1535" s="190">
        <f>IF(N1535="základní",J1535,0)</f>
        <v>0</v>
      </c>
      <c r="BF1535" s="190">
        <f>IF(N1535="snížená",J1535,0)</f>
        <v>0</v>
      </c>
      <c r="BG1535" s="190">
        <f>IF(N1535="zákl. přenesená",J1535,0)</f>
        <v>0</v>
      </c>
      <c r="BH1535" s="190">
        <f>IF(N1535="sníž. přenesená",J1535,0)</f>
        <v>0</v>
      </c>
      <c r="BI1535" s="190">
        <f>IF(N1535="nulová",J1535,0)</f>
        <v>0</v>
      </c>
      <c r="BJ1535" s="21" t="s">
        <v>85</v>
      </c>
      <c r="BK1535" s="190">
        <f>ROUND(I1535*H1535,2)</f>
        <v>0</v>
      </c>
      <c r="BL1535" s="21" t="s">
        <v>315</v>
      </c>
      <c r="BM1535" s="189" t="s">
        <v>1257</v>
      </c>
    </row>
    <row r="1536" spans="1:65" s="2" customFormat="1">
      <c r="A1536" s="38"/>
      <c r="B1536" s="39"/>
      <c r="C1536" s="40"/>
      <c r="D1536" s="191" t="s">
        <v>220</v>
      </c>
      <c r="E1536" s="40"/>
      <c r="F1536" s="192" t="s">
        <v>1258</v>
      </c>
      <c r="G1536" s="40"/>
      <c r="H1536" s="40"/>
      <c r="I1536" s="193"/>
      <c r="J1536" s="40"/>
      <c r="K1536" s="40"/>
      <c r="L1536" s="43"/>
      <c r="M1536" s="194"/>
      <c r="N1536" s="195"/>
      <c r="O1536" s="68"/>
      <c r="P1536" s="68"/>
      <c r="Q1536" s="68"/>
      <c r="R1536" s="68"/>
      <c r="S1536" s="68"/>
      <c r="T1536" s="69"/>
      <c r="U1536" s="38"/>
      <c r="V1536" s="38"/>
      <c r="W1536" s="38"/>
      <c r="X1536" s="38"/>
      <c r="Y1536" s="38"/>
      <c r="Z1536" s="38"/>
      <c r="AA1536" s="38"/>
      <c r="AB1536" s="38"/>
      <c r="AC1536" s="38"/>
      <c r="AD1536" s="38"/>
      <c r="AE1536" s="38"/>
      <c r="AT1536" s="21" t="s">
        <v>220</v>
      </c>
      <c r="AU1536" s="21" t="s">
        <v>87</v>
      </c>
    </row>
    <row r="1537" spans="1:65" s="13" customFormat="1">
      <c r="B1537" s="196"/>
      <c r="C1537" s="197"/>
      <c r="D1537" s="198" t="s">
        <v>222</v>
      </c>
      <c r="E1537" s="199" t="s">
        <v>19</v>
      </c>
      <c r="F1537" s="200" t="s">
        <v>223</v>
      </c>
      <c r="G1537" s="197"/>
      <c r="H1537" s="199" t="s">
        <v>19</v>
      </c>
      <c r="I1537" s="201"/>
      <c r="J1537" s="197"/>
      <c r="K1537" s="197"/>
      <c r="L1537" s="202"/>
      <c r="M1537" s="203"/>
      <c r="N1537" s="204"/>
      <c r="O1537" s="204"/>
      <c r="P1537" s="204"/>
      <c r="Q1537" s="204"/>
      <c r="R1537" s="204"/>
      <c r="S1537" s="204"/>
      <c r="T1537" s="205"/>
      <c r="AT1537" s="206" t="s">
        <v>222</v>
      </c>
      <c r="AU1537" s="206" t="s">
        <v>87</v>
      </c>
      <c r="AV1537" s="13" t="s">
        <v>85</v>
      </c>
      <c r="AW1537" s="13" t="s">
        <v>36</v>
      </c>
      <c r="AX1537" s="13" t="s">
        <v>77</v>
      </c>
      <c r="AY1537" s="206" t="s">
        <v>211</v>
      </c>
    </row>
    <row r="1538" spans="1:65" s="13" customFormat="1">
      <c r="B1538" s="196"/>
      <c r="C1538" s="197"/>
      <c r="D1538" s="198" t="s">
        <v>222</v>
      </c>
      <c r="E1538" s="199" t="s">
        <v>19</v>
      </c>
      <c r="F1538" s="200" t="s">
        <v>224</v>
      </c>
      <c r="G1538" s="197"/>
      <c r="H1538" s="199" t="s">
        <v>19</v>
      </c>
      <c r="I1538" s="201"/>
      <c r="J1538" s="197"/>
      <c r="K1538" s="197"/>
      <c r="L1538" s="202"/>
      <c r="M1538" s="203"/>
      <c r="N1538" s="204"/>
      <c r="O1538" s="204"/>
      <c r="P1538" s="204"/>
      <c r="Q1538" s="204"/>
      <c r="R1538" s="204"/>
      <c r="S1538" s="204"/>
      <c r="T1538" s="205"/>
      <c r="AT1538" s="206" t="s">
        <v>222</v>
      </c>
      <c r="AU1538" s="206" t="s">
        <v>87</v>
      </c>
      <c r="AV1538" s="13" t="s">
        <v>85</v>
      </c>
      <c r="AW1538" s="13" t="s">
        <v>36</v>
      </c>
      <c r="AX1538" s="13" t="s">
        <v>77</v>
      </c>
      <c r="AY1538" s="206" t="s">
        <v>211</v>
      </c>
    </row>
    <row r="1539" spans="1:65" s="13" customFormat="1">
      <c r="B1539" s="196"/>
      <c r="C1539" s="197"/>
      <c r="D1539" s="198" t="s">
        <v>222</v>
      </c>
      <c r="E1539" s="199" t="s">
        <v>19</v>
      </c>
      <c r="F1539" s="200" t="s">
        <v>225</v>
      </c>
      <c r="G1539" s="197"/>
      <c r="H1539" s="199" t="s">
        <v>19</v>
      </c>
      <c r="I1539" s="201"/>
      <c r="J1539" s="197"/>
      <c r="K1539" s="197"/>
      <c r="L1539" s="202"/>
      <c r="M1539" s="203"/>
      <c r="N1539" s="204"/>
      <c r="O1539" s="204"/>
      <c r="P1539" s="204"/>
      <c r="Q1539" s="204"/>
      <c r="R1539" s="204"/>
      <c r="S1539" s="204"/>
      <c r="T1539" s="205"/>
      <c r="AT1539" s="206" t="s">
        <v>222</v>
      </c>
      <c r="AU1539" s="206" t="s">
        <v>87</v>
      </c>
      <c r="AV1539" s="13" t="s">
        <v>85</v>
      </c>
      <c r="AW1539" s="13" t="s">
        <v>36</v>
      </c>
      <c r="AX1539" s="13" t="s">
        <v>77</v>
      </c>
      <c r="AY1539" s="206" t="s">
        <v>211</v>
      </c>
    </row>
    <row r="1540" spans="1:65" s="14" customFormat="1">
      <c r="B1540" s="207"/>
      <c r="C1540" s="208"/>
      <c r="D1540" s="198" t="s">
        <v>222</v>
      </c>
      <c r="E1540" s="209" t="s">
        <v>19</v>
      </c>
      <c r="F1540" s="210" t="s">
        <v>1252</v>
      </c>
      <c r="G1540" s="208"/>
      <c r="H1540" s="211">
        <v>30.5</v>
      </c>
      <c r="I1540" s="212"/>
      <c r="J1540" s="208"/>
      <c r="K1540" s="208"/>
      <c r="L1540" s="213"/>
      <c r="M1540" s="214"/>
      <c r="N1540" s="215"/>
      <c r="O1540" s="215"/>
      <c r="P1540" s="215"/>
      <c r="Q1540" s="215"/>
      <c r="R1540" s="215"/>
      <c r="S1540" s="215"/>
      <c r="T1540" s="216"/>
      <c r="AT1540" s="217" t="s">
        <v>222</v>
      </c>
      <c r="AU1540" s="217" t="s">
        <v>87</v>
      </c>
      <c r="AV1540" s="14" t="s">
        <v>87</v>
      </c>
      <c r="AW1540" s="14" t="s">
        <v>36</v>
      </c>
      <c r="AX1540" s="14" t="s">
        <v>77</v>
      </c>
      <c r="AY1540" s="217" t="s">
        <v>211</v>
      </c>
    </row>
    <row r="1541" spans="1:65" s="14" customFormat="1">
      <c r="B1541" s="207"/>
      <c r="C1541" s="208"/>
      <c r="D1541" s="198" t="s">
        <v>222</v>
      </c>
      <c r="E1541" s="209" t="s">
        <v>19</v>
      </c>
      <c r="F1541" s="210" t="s">
        <v>1253</v>
      </c>
      <c r="G1541" s="208"/>
      <c r="H1541" s="211">
        <v>6.3</v>
      </c>
      <c r="I1541" s="212"/>
      <c r="J1541" s="208"/>
      <c r="K1541" s="208"/>
      <c r="L1541" s="213"/>
      <c r="M1541" s="214"/>
      <c r="N1541" s="215"/>
      <c r="O1541" s="215"/>
      <c r="P1541" s="215"/>
      <c r="Q1541" s="215"/>
      <c r="R1541" s="215"/>
      <c r="S1541" s="215"/>
      <c r="T1541" s="216"/>
      <c r="AT1541" s="217" t="s">
        <v>222</v>
      </c>
      <c r="AU1541" s="217" t="s">
        <v>87</v>
      </c>
      <c r="AV1541" s="14" t="s">
        <v>87</v>
      </c>
      <c r="AW1541" s="14" t="s">
        <v>36</v>
      </c>
      <c r="AX1541" s="14" t="s">
        <v>77</v>
      </c>
      <c r="AY1541" s="217" t="s">
        <v>211</v>
      </c>
    </row>
    <row r="1542" spans="1:65" s="15" customFormat="1">
      <c r="B1542" s="218"/>
      <c r="C1542" s="219"/>
      <c r="D1542" s="198" t="s">
        <v>222</v>
      </c>
      <c r="E1542" s="220" t="s">
        <v>19</v>
      </c>
      <c r="F1542" s="221" t="s">
        <v>227</v>
      </c>
      <c r="G1542" s="219"/>
      <c r="H1542" s="222">
        <v>36.799999999999997</v>
      </c>
      <c r="I1542" s="223"/>
      <c r="J1542" s="219"/>
      <c r="K1542" s="219"/>
      <c r="L1542" s="224"/>
      <c r="M1542" s="225"/>
      <c r="N1542" s="226"/>
      <c r="O1542" s="226"/>
      <c r="P1542" s="226"/>
      <c r="Q1542" s="226"/>
      <c r="R1542" s="226"/>
      <c r="S1542" s="226"/>
      <c r="T1542" s="227"/>
      <c r="AT1542" s="228" t="s">
        <v>222</v>
      </c>
      <c r="AU1542" s="228" t="s">
        <v>87</v>
      </c>
      <c r="AV1542" s="15" t="s">
        <v>218</v>
      </c>
      <c r="AW1542" s="15" t="s">
        <v>36</v>
      </c>
      <c r="AX1542" s="15" t="s">
        <v>85</v>
      </c>
      <c r="AY1542" s="228" t="s">
        <v>211</v>
      </c>
    </row>
    <row r="1543" spans="1:65" s="2" customFormat="1" ht="21.75" customHeight="1">
      <c r="A1543" s="38"/>
      <c r="B1543" s="39"/>
      <c r="C1543" s="255" t="s">
        <v>1259</v>
      </c>
      <c r="D1543" s="255" t="s">
        <v>1159</v>
      </c>
      <c r="E1543" s="256" t="s">
        <v>1210</v>
      </c>
      <c r="F1543" s="257" t="s">
        <v>1211</v>
      </c>
      <c r="G1543" s="258" t="s">
        <v>107</v>
      </c>
      <c r="H1543" s="259">
        <v>1.2370000000000001</v>
      </c>
      <c r="I1543" s="260"/>
      <c r="J1543" s="261">
        <f>ROUND(I1543*H1543,2)</f>
        <v>0</v>
      </c>
      <c r="K1543" s="257" t="s">
        <v>217</v>
      </c>
      <c r="L1543" s="262"/>
      <c r="M1543" s="263" t="s">
        <v>19</v>
      </c>
      <c r="N1543" s="264" t="s">
        <v>48</v>
      </c>
      <c r="O1543" s="68"/>
      <c r="P1543" s="187">
        <f>O1543*H1543</f>
        <v>0</v>
      </c>
      <c r="Q1543" s="187">
        <v>0.55000000000000004</v>
      </c>
      <c r="R1543" s="187">
        <f>Q1543*H1543</f>
        <v>0.68035000000000012</v>
      </c>
      <c r="S1543" s="187">
        <v>0</v>
      </c>
      <c r="T1543" s="188">
        <f>S1543*H1543</f>
        <v>0</v>
      </c>
      <c r="U1543" s="38"/>
      <c r="V1543" s="38"/>
      <c r="W1543" s="38"/>
      <c r="X1543" s="38"/>
      <c r="Y1543" s="38"/>
      <c r="Z1543" s="38"/>
      <c r="AA1543" s="38"/>
      <c r="AB1543" s="38"/>
      <c r="AC1543" s="38"/>
      <c r="AD1543" s="38"/>
      <c r="AE1543" s="38"/>
      <c r="AR1543" s="189" t="s">
        <v>413</v>
      </c>
      <c r="AT1543" s="189" t="s">
        <v>1159</v>
      </c>
      <c r="AU1543" s="189" t="s">
        <v>87</v>
      </c>
      <c r="AY1543" s="21" t="s">
        <v>211</v>
      </c>
      <c r="BE1543" s="190">
        <f>IF(N1543="základní",J1543,0)</f>
        <v>0</v>
      </c>
      <c r="BF1543" s="190">
        <f>IF(N1543="snížená",J1543,0)</f>
        <v>0</v>
      </c>
      <c r="BG1543" s="190">
        <f>IF(N1543="zákl. přenesená",J1543,0)</f>
        <v>0</v>
      </c>
      <c r="BH1543" s="190">
        <f>IF(N1543="sníž. přenesená",J1543,0)</f>
        <v>0</v>
      </c>
      <c r="BI1543" s="190">
        <f>IF(N1543="nulová",J1543,0)</f>
        <v>0</v>
      </c>
      <c r="BJ1543" s="21" t="s">
        <v>85</v>
      </c>
      <c r="BK1543" s="190">
        <f>ROUND(I1543*H1543,2)</f>
        <v>0</v>
      </c>
      <c r="BL1543" s="21" t="s">
        <v>315</v>
      </c>
      <c r="BM1543" s="189" t="s">
        <v>1260</v>
      </c>
    </row>
    <row r="1544" spans="1:65" s="13" customFormat="1">
      <c r="B1544" s="196"/>
      <c r="C1544" s="197"/>
      <c r="D1544" s="198" t="s">
        <v>222</v>
      </c>
      <c r="E1544" s="199" t="s">
        <v>19</v>
      </c>
      <c r="F1544" s="200" t="s">
        <v>223</v>
      </c>
      <c r="G1544" s="197"/>
      <c r="H1544" s="199" t="s">
        <v>19</v>
      </c>
      <c r="I1544" s="201"/>
      <c r="J1544" s="197"/>
      <c r="K1544" s="197"/>
      <c r="L1544" s="202"/>
      <c r="M1544" s="203"/>
      <c r="N1544" s="204"/>
      <c r="O1544" s="204"/>
      <c r="P1544" s="204"/>
      <c r="Q1544" s="204"/>
      <c r="R1544" s="204"/>
      <c r="S1544" s="204"/>
      <c r="T1544" s="205"/>
      <c r="AT1544" s="206" t="s">
        <v>222</v>
      </c>
      <c r="AU1544" s="206" t="s">
        <v>87</v>
      </c>
      <c r="AV1544" s="13" t="s">
        <v>85</v>
      </c>
      <c r="AW1544" s="13" t="s">
        <v>36</v>
      </c>
      <c r="AX1544" s="13" t="s">
        <v>77</v>
      </c>
      <c r="AY1544" s="206" t="s">
        <v>211</v>
      </c>
    </row>
    <row r="1545" spans="1:65" s="13" customFormat="1">
      <c r="B1545" s="196"/>
      <c r="C1545" s="197"/>
      <c r="D1545" s="198" t="s">
        <v>222</v>
      </c>
      <c r="E1545" s="199" t="s">
        <v>19</v>
      </c>
      <c r="F1545" s="200" t="s">
        <v>224</v>
      </c>
      <c r="G1545" s="197"/>
      <c r="H1545" s="199" t="s">
        <v>19</v>
      </c>
      <c r="I1545" s="201"/>
      <c r="J1545" s="197"/>
      <c r="K1545" s="197"/>
      <c r="L1545" s="202"/>
      <c r="M1545" s="203"/>
      <c r="N1545" s="204"/>
      <c r="O1545" s="204"/>
      <c r="P1545" s="204"/>
      <c r="Q1545" s="204"/>
      <c r="R1545" s="204"/>
      <c r="S1545" s="204"/>
      <c r="T1545" s="205"/>
      <c r="AT1545" s="206" t="s">
        <v>222</v>
      </c>
      <c r="AU1545" s="206" t="s">
        <v>87</v>
      </c>
      <c r="AV1545" s="13" t="s">
        <v>85</v>
      </c>
      <c r="AW1545" s="13" t="s">
        <v>36</v>
      </c>
      <c r="AX1545" s="13" t="s">
        <v>77</v>
      </c>
      <c r="AY1545" s="206" t="s">
        <v>211</v>
      </c>
    </row>
    <row r="1546" spans="1:65" s="13" customFormat="1">
      <c r="B1546" s="196"/>
      <c r="C1546" s="197"/>
      <c r="D1546" s="198" t="s">
        <v>222</v>
      </c>
      <c r="E1546" s="199" t="s">
        <v>19</v>
      </c>
      <c r="F1546" s="200" t="s">
        <v>225</v>
      </c>
      <c r="G1546" s="197"/>
      <c r="H1546" s="199" t="s">
        <v>19</v>
      </c>
      <c r="I1546" s="201"/>
      <c r="J1546" s="197"/>
      <c r="K1546" s="197"/>
      <c r="L1546" s="202"/>
      <c r="M1546" s="203"/>
      <c r="N1546" s="204"/>
      <c r="O1546" s="204"/>
      <c r="P1546" s="204"/>
      <c r="Q1546" s="204"/>
      <c r="R1546" s="204"/>
      <c r="S1546" s="204"/>
      <c r="T1546" s="205"/>
      <c r="AT1546" s="206" t="s">
        <v>222</v>
      </c>
      <c r="AU1546" s="206" t="s">
        <v>87</v>
      </c>
      <c r="AV1546" s="13" t="s">
        <v>85</v>
      </c>
      <c r="AW1546" s="13" t="s">
        <v>36</v>
      </c>
      <c r="AX1546" s="13" t="s">
        <v>77</v>
      </c>
      <c r="AY1546" s="206" t="s">
        <v>211</v>
      </c>
    </row>
    <row r="1547" spans="1:65" s="14" customFormat="1">
      <c r="B1547" s="207"/>
      <c r="C1547" s="208"/>
      <c r="D1547" s="198" t="s">
        <v>222</v>
      </c>
      <c r="E1547" s="209" t="s">
        <v>19</v>
      </c>
      <c r="F1547" s="210" t="s">
        <v>1261</v>
      </c>
      <c r="G1547" s="208"/>
      <c r="H1547" s="211">
        <v>1.0249999999999999</v>
      </c>
      <c r="I1547" s="212"/>
      <c r="J1547" s="208"/>
      <c r="K1547" s="208"/>
      <c r="L1547" s="213"/>
      <c r="M1547" s="214"/>
      <c r="N1547" s="215"/>
      <c r="O1547" s="215"/>
      <c r="P1547" s="215"/>
      <c r="Q1547" s="215"/>
      <c r="R1547" s="215"/>
      <c r="S1547" s="215"/>
      <c r="T1547" s="216"/>
      <c r="AT1547" s="217" t="s">
        <v>222</v>
      </c>
      <c r="AU1547" s="217" t="s">
        <v>87</v>
      </c>
      <c r="AV1547" s="14" t="s">
        <v>87</v>
      </c>
      <c r="AW1547" s="14" t="s">
        <v>36</v>
      </c>
      <c r="AX1547" s="14" t="s">
        <v>77</v>
      </c>
      <c r="AY1547" s="217" t="s">
        <v>211</v>
      </c>
    </row>
    <row r="1548" spans="1:65" s="14" customFormat="1">
      <c r="B1548" s="207"/>
      <c r="C1548" s="208"/>
      <c r="D1548" s="198" t="s">
        <v>222</v>
      </c>
      <c r="E1548" s="209" t="s">
        <v>19</v>
      </c>
      <c r="F1548" s="210" t="s">
        <v>1262</v>
      </c>
      <c r="G1548" s="208"/>
      <c r="H1548" s="211">
        <v>0.21199999999999999</v>
      </c>
      <c r="I1548" s="212"/>
      <c r="J1548" s="208"/>
      <c r="K1548" s="208"/>
      <c r="L1548" s="213"/>
      <c r="M1548" s="214"/>
      <c r="N1548" s="215"/>
      <c r="O1548" s="215"/>
      <c r="P1548" s="215"/>
      <c r="Q1548" s="215"/>
      <c r="R1548" s="215"/>
      <c r="S1548" s="215"/>
      <c r="T1548" s="216"/>
      <c r="AT1548" s="217" t="s">
        <v>222</v>
      </c>
      <c r="AU1548" s="217" t="s">
        <v>87</v>
      </c>
      <c r="AV1548" s="14" t="s">
        <v>87</v>
      </c>
      <c r="AW1548" s="14" t="s">
        <v>36</v>
      </c>
      <c r="AX1548" s="14" t="s">
        <v>77</v>
      </c>
      <c r="AY1548" s="217" t="s">
        <v>211</v>
      </c>
    </row>
    <row r="1549" spans="1:65" s="15" customFormat="1">
      <c r="B1549" s="218"/>
      <c r="C1549" s="219"/>
      <c r="D1549" s="198" t="s">
        <v>222</v>
      </c>
      <c r="E1549" s="220" t="s">
        <v>105</v>
      </c>
      <c r="F1549" s="221" t="s">
        <v>227</v>
      </c>
      <c r="G1549" s="219"/>
      <c r="H1549" s="222">
        <v>1.2370000000000001</v>
      </c>
      <c r="I1549" s="223"/>
      <c r="J1549" s="219"/>
      <c r="K1549" s="219"/>
      <c r="L1549" s="224"/>
      <c r="M1549" s="225"/>
      <c r="N1549" s="226"/>
      <c r="O1549" s="226"/>
      <c r="P1549" s="226"/>
      <c r="Q1549" s="226"/>
      <c r="R1549" s="226"/>
      <c r="S1549" s="226"/>
      <c r="T1549" s="227"/>
      <c r="AT1549" s="228" t="s">
        <v>222</v>
      </c>
      <c r="AU1549" s="228" t="s">
        <v>87</v>
      </c>
      <c r="AV1549" s="15" t="s">
        <v>218</v>
      </c>
      <c r="AW1549" s="15" t="s">
        <v>36</v>
      </c>
      <c r="AX1549" s="15" t="s">
        <v>85</v>
      </c>
      <c r="AY1549" s="228" t="s">
        <v>211</v>
      </c>
    </row>
    <row r="1550" spans="1:65" s="2" customFormat="1" ht="24.2" customHeight="1">
      <c r="A1550" s="38"/>
      <c r="B1550" s="39"/>
      <c r="C1550" s="178" t="s">
        <v>1263</v>
      </c>
      <c r="D1550" s="178" t="s">
        <v>214</v>
      </c>
      <c r="E1550" s="179" t="s">
        <v>1264</v>
      </c>
      <c r="F1550" s="180" t="s">
        <v>1265</v>
      </c>
      <c r="G1550" s="181" t="s">
        <v>96</v>
      </c>
      <c r="H1550" s="182">
        <v>27.5</v>
      </c>
      <c r="I1550" s="183"/>
      <c r="J1550" s="184">
        <f>ROUND(I1550*H1550,2)</f>
        <v>0</v>
      </c>
      <c r="K1550" s="180" t="s">
        <v>19</v>
      </c>
      <c r="L1550" s="43"/>
      <c r="M1550" s="185" t="s">
        <v>19</v>
      </c>
      <c r="N1550" s="186" t="s">
        <v>48</v>
      </c>
      <c r="O1550" s="68"/>
      <c r="P1550" s="187">
        <f>O1550*H1550</f>
        <v>0</v>
      </c>
      <c r="Q1550" s="187">
        <v>0</v>
      </c>
      <c r="R1550" s="187">
        <f>Q1550*H1550</f>
        <v>0</v>
      </c>
      <c r="S1550" s="187">
        <v>0</v>
      </c>
      <c r="T1550" s="188">
        <f>S1550*H1550</f>
        <v>0</v>
      </c>
      <c r="U1550" s="38"/>
      <c r="V1550" s="38"/>
      <c r="W1550" s="38"/>
      <c r="X1550" s="38"/>
      <c r="Y1550" s="38"/>
      <c r="Z1550" s="38"/>
      <c r="AA1550" s="38"/>
      <c r="AB1550" s="38"/>
      <c r="AC1550" s="38"/>
      <c r="AD1550" s="38"/>
      <c r="AE1550" s="38"/>
      <c r="AR1550" s="189" t="s">
        <v>315</v>
      </c>
      <c r="AT1550" s="189" t="s">
        <v>214</v>
      </c>
      <c r="AU1550" s="189" t="s">
        <v>87</v>
      </c>
      <c r="AY1550" s="21" t="s">
        <v>211</v>
      </c>
      <c r="BE1550" s="190">
        <f>IF(N1550="základní",J1550,0)</f>
        <v>0</v>
      </c>
      <c r="BF1550" s="190">
        <f>IF(N1550="snížená",J1550,0)</f>
        <v>0</v>
      </c>
      <c r="BG1550" s="190">
        <f>IF(N1550="zákl. přenesená",J1550,0)</f>
        <v>0</v>
      </c>
      <c r="BH1550" s="190">
        <f>IF(N1550="sníž. přenesená",J1550,0)</f>
        <v>0</v>
      </c>
      <c r="BI1550" s="190">
        <f>IF(N1550="nulová",J1550,0)</f>
        <v>0</v>
      </c>
      <c r="BJ1550" s="21" t="s">
        <v>85</v>
      </c>
      <c r="BK1550" s="190">
        <f>ROUND(I1550*H1550,2)</f>
        <v>0</v>
      </c>
      <c r="BL1550" s="21" t="s">
        <v>315</v>
      </c>
      <c r="BM1550" s="189" t="s">
        <v>1266</v>
      </c>
    </row>
    <row r="1551" spans="1:65" s="13" customFormat="1">
      <c r="B1551" s="196"/>
      <c r="C1551" s="197"/>
      <c r="D1551" s="198" t="s">
        <v>222</v>
      </c>
      <c r="E1551" s="199" t="s">
        <v>19</v>
      </c>
      <c r="F1551" s="200" t="s">
        <v>223</v>
      </c>
      <c r="G1551" s="197"/>
      <c r="H1551" s="199" t="s">
        <v>19</v>
      </c>
      <c r="I1551" s="201"/>
      <c r="J1551" s="197"/>
      <c r="K1551" s="197"/>
      <c r="L1551" s="202"/>
      <c r="M1551" s="203"/>
      <c r="N1551" s="204"/>
      <c r="O1551" s="204"/>
      <c r="P1551" s="204"/>
      <c r="Q1551" s="204"/>
      <c r="R1551" s="204"/>
      <c r="S1551" s="204"/>
      <c r="T1551" s="205"/>
      <c r="AT1551" s="206" t="s">
        <v>222</v>
      </c>
      <c r="AU1551" s="206" t="s">
        <v>87</v>
      </c>
      <c r="AV1551" s="13" t="s">
        <v>85</v>
      </c>
      <c r="AW1551" s="13" t="s">
        <v>36</v>
      </c>
      <c r="AX1551" s="13" t="s">
        <v>77</v>
      </c>
      <c r="AY1551" s="206" t="s">
        <v>211</v>
      </c>
    </row>
    <row r="1552" spans="1:65" s="13" customFormat="1">
      <c r="B1552" s="196"/>
      <c r="C1552" s="197"/>
      <c r="D1552" s="198" t="s">
        <v>222</v>
      </c>
      <c r="E1552" s="199" t="s">
        <v>19</v>
      </c>
      <c r="F1552" s="200" t="s">
        <v>224</v>
      </c>
      <c r="G1552" s="197"/>
      <c r="H1552" s="199" t="s">
        <v>19</v>
      </c>
      <c r="I1552" s="201"/>
      <c r="J1552" s="197"/>
      <c r="K1552" s="197"/>
      <c r="L1552" s="202"/>
      <c r="M1552" s="203"/>
      <c r="N1552" s="204"/>
      <c r="O1552" s="204"/>
      <c r="P1552" s="204"/>
      <c r="Q1552" s="204"/>
      <c r="R1552" s="204"/>
      <c r="S1552" s="204"/>
      <c r="T1552" s="205"/>
      <c r="AT1552" s="206" t="s">
        <v>222</v>
      </c>
      <c r="AU1552" s="206" t="s">
        <v>87</v>
      </c>
      <c r="AV1552" s="13" t="s">
        <v>85</v>
      </c>
      <c r="AW1552" s="13" t="s">
        <v>36</v>
      </c>
      <c r="AX1552" s="13" t="s">
        <v>77</v>
      </c>
      <c r="AY1552" s="206" t="s">
        <v>211</v>
      </c>
    </row>
    <row r="1553" spans="1:65" s="13" customFormat="1">
      <c r="B1553" s="196"/>
      <c r="C1553" s="197"/>
      <c r="D1553" s="198" t="s">
        <v>222</v>
      </c>
      <c r="E1553" s="199" t="s">
        <v>19</v>
      </c>
      <c r="F1553" s="200" t="s">
        <v>225</v>
      </c>
      <c r="G1553" s="197"/>
      <c r="H1553" s="199" t="s">
        <v>19</v>
      </c>
      <c r="I1553" s="201"/>
      <c r="J1553" s="197"/>
      <c r="K1553" s="197"/>
      <c r="L1553" s="202"/>
      <c r="M1553" s="203"/>
      <c r="N1553" s="204"/>
      <c r="O1553" s="204"/>
      <c r="P1553" s="204"/>
      <c r="Q1553" s="204"/>
      <c r="R1553" s="204"/>
      <c r="S1553" s="204"/>
      <c r="T1553" s="205"/>
      <c r="AT1553" s="206" t="s">
        <v>222</v>
      </c>
      <c r="AU1553" s="206" t="s">
        <v>87</v>
      </c>
      <c r="AV1553" s="13" t="s">
        <v>85</v>
      </c>
      <c r="AW1553" s="13" t="s">
        <v>36</v>
      </c>
      <c r="AX1553" s="13" t="s">
        <v>77</v>
      </c>
      <c r="AY1553" s="206" t="s">
        <v>211</v>
      </c>
    </row>
    <row r="1554" spans="1:65" s="14" customFormat="1">
      <c r="B1554" s="207"/>
      <c r="C1554" s="208"/>
      <c r="D1554" s="198" t="s">
        <v>222</v>
      </c>
      <c r="E1554" s="209" t="s">
        <v>19</v>
      </c>
      <c r="F1554" s="210" t="s">
        <v>232</v>
      </c>
      <c r="G1554" s="208"/>
      <c r="H1554" s="211">
        <v>27.5</v>
      </c>
      <c r="I1554" s="212"/>
      <c r="J1554" s="208"/>
      <c r="K1554" s="208"/>
      <c r="L1554" s="213"/>
      <c r="M1554" s="214"/>
      <c r="N1554" s="215"/>
      <c r="O1554" s="215"/>
      <c r="P1554" s="215"/>
      <c r="Q1554" s="215"/>
      <c r="R1554" s="215"/>
      <c r="S1554" s="215"/>
      <c r="T1554" s="216"/>
      <c r="AT1554" s="217" t="s">
        <v>222</v>
      </c>
      <c r="AU1554" s="217" t="s">
        <v>87</v>
      </c>
      <c r="AV1554" s="14" t="s">
        <v>87</v>
      </c>
      <c r="AW1554" s="14" t="s">
        <v>36</v>
      </c>
      <c r="AX1554" s="14" t="s">
        <v>77</v>
      </c>
      <c r="AY1554" s="217" t="s">
        <v>211</v>
      </c>
    </row>
    <row r="1555" spans="1:65" s="15" customFormat="1">
      <c r="B1555" s="218"/>
      <c r="C1555" s="219"/>
      <c r="D1555" s="198" t="s">
        <v>222</v>
      </c>
      <c r="E1555" s="220" t="s">
        <v>19</v>
      </c>
      <c r="F1555" s="221" t="s">
        <v>227</v>
      </c>
      <c r="G1555" s="219"/>
      <c r="H1555" s="222">
        <v>27.5</v>
      </c>
      <c r="I1555" s="223"/>
      <c r="J1555" s="219"/>
      <c r="K1555" s="219"/>
      <c r="L1555" s="224"/>
      <c r="M1555" s="225"/>
      <c r="N1555" s="226"/>
      <c r="O1555" s="226"/>
      <c r="P1555" s="226"/>
      <c r="Q1555" s="226"/>
      <c r="R1555" s="226"/>
      <c r="S1555" s="226"/>
      <c r="T1555" s="227"/>
      <c r="AT1555" s="228" t="s">
        <v>222</v>
      </c>
      <c r="AU1555" s="228" t="s">
        <v>87</v>
      </c>
      <c r="AV1555" s="15" t="s">
        <v>218</v>
      </c>
      <c r="AW1555" s="15" t="s">
        <v>36</v>
      </c>
      <c r="AX1555" s="15" t="s">
        <v>85</v>
      </c>
      <c r="AY1555" s="228" t="s">
        <v>211</v>
      </c>
    </row>
    <row r="1556" spans="1:65" s="2" customFormat="1" ht="16.5" customHeight="1">
      <c r="A1556" s="38"/>
      <c r="B1556" s="39"/>
      <c r="C1556" s="255" t="s">
        <v>1267</v>
      </c>
      <c r="D1556" s="255" t="s">
        <v>1159</v>
      </c>
      <c r="E1556" s="256" t="s">
        <v>1268</v>
      </c>
      <c r="F1556" s="257" t="s">
        <v>1269</v>
      </c>
      <c r="G1556" s="258" t="s">
        <v>107</v>
      </c>
      <c r="H1556" s="259">
        <v>0.52</v>
      </c>
      <c r="I1556" s="260"/>
      <c r="J1556" s="261">
        <f>ROUND(I1556*H1556,2)</f>
        <v>0</v>
      </c>
      <c r="K1556" s="257" t="s">
        <v>19</v>
      </c>
      <c r="L1556" s="262"/>
      <c r="M1556" s="263" t="s">
        <v>19</v>
      </c>
      <c r="N1556" s="264" t="s">
        <v>48</v>
      </c>
      <c r="O1556" s="68"/>
      <c r="P1556" s="187">
        <f>O1556*H1556</f>
        <v>0</v>
      </c>
      <c r="Q1556" s="187">
        <v>0.55000000000000004</v>
      </c>
      <c r="R1556" s="187">
        <f>Q1556*H1556</f>
        <v>0.28600000000000003</v>
      </c>
      <c r="S1556" s="187">
        <v>0</v>
      </c>
      <c r="T1556" s="188">
        <f>S1556*H1556</f>
        <v>0</v>
      </c>
      <c r="U1556" s="38"/>
      <c r="V1556" s="38"/>
      <c r="W1556" s="38"/>
      <c r="X1556" s="38"/>
      <c r="Y1556" s="38"/>
      <c r="Z1556" s="38"/>
      <c r="AA1556" s="38"/>
      <c r="AB1556" s="38"/>
      <c r="AC1556" s="38"/>
      <c r="AD1556" s="38"/>
      <c r="AE1556" s="38"/>
      <c r="AR1556" s="189" t="s">
        <v>413</v>
      </c>
      <c r="AT1556" s="189" t="s">
        <v>1159</v>
      </c>
      <c r="AU1556" s="189" t="s">
        <v>87</v>
      </c>
      <c r="AY1556" s="21" t="s">
        <v>211</v>
      </c>
      <c r="BE1556" s="190">
        <f>IF(N1556="základní",J1556,0)</f>
        <v>0</v>
      </c>
      <c r="BF1556" s="190">
        <f>IF(N1556="snížená",J1556,0)</f>
        <v>0</v>
      </c>
      <c r="BG1556" s="190">
        <f>IF(N1556="zákl. přenesená",J1556,0)</f>
        <v>0</v>
      </c>
      <c r="BH1556" s="190">
        <f>IF(N1556="sníž. přenesená",J1556,0)</f>
        <v>0</v>
      </c>
      <c r="BI1556" s="190">
        <f>IF(N1556="nulová",J1556,0)</f>
        <v>0</v>
      </c>
      <c r="BJ1556" s="21" t="s">
        <v>85</v>
      </c>
      <c r="BK1556" s="190">
        <f>ROUND(I1556*H1556,2)</f>
        <v>0</v>
      </c>
      <c r="BL1556" s="21" t="s">
        <v>315</v>
      </c>
      <c r="BM1556" s="189" t="s">
        <v>1270</v>
      </c>
    </row>
    <row r="1557" spans="1:65" s="13" customFormat="1">
      <c r="B1557" s="196"/>
      <c r="C1557" s="197"/>
      <c r="D1557" s="198" t="s">
        <v>222</v>
      </c>
      <c r="E1557" s="199" t="s">
        <v>19</v>
      </c>
      <c r="F1557" s="200" t="s">
        <v>223</v>
      </c>
      <c r="G1557" s="197"/>
      <c r="H1557" s="199" t="s">
        <v>19</v>
      </c>
      <c r="I1557" s="201"/>
      <c r="J1557" s="197"/>
      <c r="K1557" s="197"/>
      <c r="L1557" s="202"/>
      <c r="M1557" s="203"/>
      <c r="N1557" s="204"/>
      <c r="O1557" s="204"/>
      <c r="P1557" s="204"/>
      <c r="Q1557" s="204"/>
      <c r="R1557" s="204"/>
      <c r="S1557" s="204"/>
      <c r="T1557" s="205"/>
      <c r="AT1557" s="206" t="s">
        <v>222</v>
      </c>
      <c r="AU1557" s="206" t="s">
        <v>87</v>
      </c>
      <c r="AV1557" s="13" t="s">
        <v>85</v>
      </c>
      <c r="AW1557" s="13" t="s">
        <v>36</v>
      </c>
      <c r="AX1557" s="13" t="s">
        <v>77</v>
      </c>
      <c r="AY1557" s="206" t="s">
        <v>211</v>
      </c>
    </row>
    <row r="1558" spans="1:65" s="13" customFormat="1">
      <c r="B1558" s="196"/>
      <c r="C1558" s="197"/>
      <c r="D1558" s="198" t="s">
        <v>222</v>
      </c>
      <c r="E1558" s="199" t="s">
        <v>19</v>
      </c>
      <c r="F1558" s="200" t="s">
        <v>224</v>
      </c>
      <c r="G1558" s="197"/>
      <c r="H1558" s="199" t="s">
        <v>19</v>
      </c>
      <c r="I1558" s="201"/>
      <c r="J1558" s="197"/>
      <c r="K1558" s="197"/>
      <c r="L1558" s="202"/>
      <c r="M1558" s="203"/>
      <c r="N1558" s="204"/>
      <c r="O1558" s="204"/>
      <c r="P1558" s="204"/>
      <c r="Q1558" s="204"/>
      <c r="R1558" s="204"/>
      <c r="S1558" s="204"/>
      <c r="T1558" s="205"/>
      <c r="AT1558" s="206" t="s">
        <v>222</v>
      </c>
      <c r="AU1558" s="206" t="s">
        <v>87</v>
      </c>
      <c r="AV1558" s="13" t="s">
        <v>85</v>
      </c>
      <c r="AW1558" s="13" t="s">
        <v>36</v>
      </c>
      <c r="AX1558" s="13" t="s">
        <v>77</v>
      </c>
      <c r="AY1558" s="206" t="s">
        <v>211</v>
      </c>
    </row>
    <row r="1559" spans="1:65" s="13" customFormat="1">
      <c r="B1559" s="196"/>
      <c r="C1559" s="197"/>
      <c r="D1559" s="198" t="s">
        <v>222</v>
      </c>
      <c r="E1559" s="199" t="s">
        <v>19</v>
      </c>
      <c r="F1559" s="200" t="s">
        <v>225</v>
      </c>
      <c r="G1559" s="197"/>
      <c r="H1559" s="199" t="s">
        <v>19</v>
      </c>
      <c r="I1559" s="201"/>
      <c r="J1559" s="197"/>
      <c r="K1559" s="197"/>
      <c r="L1559" s="202"/>
      <c r="M1559" s="203"/>
      <c r="N1559" s="204"/>
      <c r="O1559" s="204"/>
      <c r="P1559" s="204"/>
      <c r="Q1559" s="204"/>
      <c r="R1559" s="204"/>
      <c r="S1559" s="204"/>
      <c r="T1559" s="205"/>
      <c r="AT1559" s="206" t="s">
        <v>222</v>
      </c>
      <c r="AU1559" s="206" t="s">
        <v>87</v>
      </c>
      <c r="AV1559" s="13" t="s">
        <v>85</v>
      </c>
      <c r="AW1559" s="13" t="s">
        <v>36</v>
      </c>
      <c r="AX1559" s="13" t="s">
        <v>77</v>
      </c>
      <c r="AY1559" s="206" t="s">
        <v>211</v>
      </c>
    </row>
    <row r="1560" spans="1:65" s="14" customFormat="1">
      <c r="B1560" s="207"/>
      <c r="C1560" s="208"/>
      <c r="D1560" s="198" t="s">
        <v>222</v>
      </c>
      <c r="E1560" s="209" t="s">
        <v>19</v>
      </c>
      <c r="F1560" s="210" t="s">
        <v>1271</v>
      </c>
      <c r="G1560" s="208"/>
      <c r="H1560" s="211">
        <v>0.52</v>
      </c>
      <c r="I1560" s="212"/>
      <c r="J1560" s="208"/>
      <c r="K1560" s="208"/>
      <c r="L1560" s="213"/>
      <c r="M1560" s="214"/>
      <c r="N1560" s="215"/>
      <c r="O1560" s="215"/>
      <c r="P1560" s="215"/>
      <c r="Q1560" s="215"/>
      <c r="R1560" s="215"/>
      <c r="S1560" s="215"/>
      <c r="T1560" s="216"/>
      <c r="AT1560" s="217" t="s">
        <v>222</v>
      </c>
      <c r="AU1560" s="217" t="s">
        <v>87</v>
      </c>
      <c r="AV1560" s="14" t="s">
        <v>87</v>
      </c>
      <c r="AW1560" s="14" t="s">
        <v>36</v>
      </c>
      <c r="AX1560" s="14" t="s">
        <v>77</v>
      </c>
      <c r="AY1560" s="217" t="s">
        <v>211</v>
      </c>
    </row>
    <row r="1561" spans="1:65" s="15" customFormat="1">
      <c r="B1561" s="218"/>
      <c r="C1561" s="219"/>
      <c r="D1561" s="198" t="s">
        <v>222</v>
      </c>
      <c r="E1561" s="220" t="s">
        <v>109</v>
      </c>
      <c r="F1561" s="221" t="s">
        <v>227</v>
      </c>
      <c r="G1561" s="219"/>
      <c r="H1561" s="222">
        <v>0.52</v>
      </c>
      <c r="I1561" s="223"/>
      <c r="J1561" s="219"/>
      <c r="K1561" s="219"/>
      <c r="L1561" s="224"/>
      <c r="M1561" s="225"/>
      <c r="N1561" s="226"/>
      <c r="O1561" s="226"/>
      <c r="P1561" s="226"/>
      <c r="Q1561" s="226"/>
      <c r="R1561" s="226"/>
      <c r="S1561" s="226"/>
      <c r="T1561" s="227"/>
      <c r="AT1561" s="228" t="s">
        <v>222</v>
      </c>
      <c r="AU1561" s="228" t="s">
        <v>87</v>
      </c>
      <c r="AV1561" s="15" t="s">
        <v>218</v>
      </c>
      <c r="AW1561" s="15" t="s">
        <v>36</v>
      </c>
      <c r="AX1561" s="15" t="s">
        <v>85</v>
      </c>
      <c r="AY1561" s="228" t="s">
        <v>211</v>
      </c>
    </row>
    <row r="1562" spans="1:65" s="2" customFormat="1" ht="33" customHeight="1">
      <c r="A1562" s="38"/>
      <c r="B1562" s="39"/>
      <c r="C1562" s="178" t="s">
        <v>1272</v>
      </c>
      <c r="D1562" s="178" t="s">
        <v>214</v>
      </c>
      <c r="E1562" s="179" t="s">
        <v>1273</v>
      </c>
      <c r="F1562" s="180" t="s">
        <v>1274</v>
      </c>
      <c r="G1562" s="181" t="s">
        <v>96</v>
      </c>
      <c r="H1562" s="182">
        <v>27.5</v>
      </c>
      <c r="I1562" s="183"/>
      <c r="J1562" s="184">
        <f>ROUND(I1562*H1562,2)</f>
        <v>0</v>
      </c>
      <c r="K1562" s="180" t="s">
        <v>217</v>
      </c>
      <c r="L1562" s="43"/>
      <c r="M1562" s="185" t="s">
        <v>19</v>
      </c>
      <c r="N1562" s="186" t="s">
        <v>48</v>
      </c>
      <c r="O1562" s="68"/>
      <c r="P1562" s="187">
        <f>O1562*H1562</f>
        <v>0</v>
      </c>
      <c r="Q1562" s="187">
        <v>0</v>
      </c>
      <c r="R1562" s="187">
        <f>Q1562*H1562</f>
        <v>0</v>
      </c>
      <c r="S1562" s="187">
        <v>0.04</v>
      </c>
      <c r="T1562" s="188">
        <f>S1562*H1562</f>
        <v>1.1000000000000001</v>
      </c>
      <c r="U1562" s="38"/>
      <c r="V1562" s="38"/>
      <c r="W1562" s="38"/>
      <c r="X1562" s="38"/>
      <c r="Y1562" s="38"/>
      <c r="Z1562" s="38"/>
      <c r="AA1562" s="38"/>
      <c r="AB1562" s="38"/>
      <c r="AC1562" s="38"/>
      <c r="AD1562" s="38"/>
      <c r="AE1562" s="38"/>
      <c r="AR1562" s="189" t="s">
        <v>315</v>
      </c>
      <c r="AT1562" s="189" t="s">
        <v>214</v>
      </c>
      <c r="AU1562" s="189" t="s">
        <v>87</v>
      </c>
      <c r="AY1562" s="21" t="s">
        <v>211</v>
      </c>
      <c r="BE1562" s="190">
        <f>IF(N1562="základní",J1562,0)</f>
        <v>0</v>
      </c>
      <c r="BF1562" s="190">
        <f>IF(N1562="snížená",J1562,0)</f>
        <v>0</v>
      </c>
      <c r="BG1562" s="190">
        <f>IF(N1562="zákl. přenesená",J1562,0)</f>
        <v>0</v>
      </c>
      <c r="BH1562" s="190">
        <f>IF(N1562="sníž. přenesená",J1562,0)</f>
        <v>0</v>
      </c>
      <c r="BI1562" s="190">
        <f>IF(N1562="nulová",J1562,0)</f>
        <v>0</v>
      </c>
      <c r="BJ1562" s="21" t="s">
        <v>85</v>
      </c>
      <c r="BK1562" s="190">
        <f>ROUND(I1562*H1562,2)</f>
        <v>0</v>
      </c>
      <c r="BL1562" s="21" t="s">
        <v>315</v>
      </c>
      <c r="BM1562" s="189" t="s">
        <v>1275</v>
      </c>
    </row>
    <row r="1563" spans="1:65" s="2" customFormat="1">
      <c r="A1563" s="38"/>
      <c r="B1563" s="39"/>
      <c r="C1563" s="40"/>
      <c r="D1563" s="191" t="s">
        <v>220</v>
      </c>
      <c r="E1563" s="40"/>
      <c r="F1563" s="192" t="s">
        <v>1276</v>
      </c>
      <c r="G1563" s="40"/>
      <c r="H1563" s="40"/>
      <c r="I1563" s="193"/>
      <c r="J1563" s="40"/>
      <c r="K1563" s="40"/>
      <c r="L1563" s="43"/>
      <c r="M1563" s="194"/>
      <c r="N1563" s="195"/>
      <c r="O1563" s="68"/>
      <c r="P1563" s="68"/>
      <c r="Q1563" s="68"/>
      <c r="R1563" s="68"/>
      <c r="S1563" s="68"/>
      <c r="T1563" s="69"/>
      <c r="U1563" s="38"/>
      <c r="V1563" s="38"/>
      <c r="W1563" s="38"/>
      <c r="X1563" s="38"/>
      <c r="Y1563" s="38"/>
      <c r="Z1563" s="38"/>
      <c r="AA1563" s="38"/>
      <c r="AB1563" s="38"/>
      <c r="AC1563" s="38"/>
      <c r="AD1563" s="38"/>
      <c r="AE1563" s="38"/>
      <c r="AT1563" s="21" t="s">
        <v>220</v>
      </c>
      <c r="AU1563" s="21" t="s">
        <v>87</v>
      </c>
    </row>
    <row r="1564" spans="1:65" s="13" customFormat="1">
      <c r="B1564" s="196"/>
      <c r="C1564" s="197"/>
      <c r="D1564" s="198" t="s">
        <v>222</v>
      </c>
      <c r="E1564" s="199" t="s">
        <v>19</v>
      </c>
      <c r="F1564" s="200" t="s">
        <v>223</v>
      </c>
      <c r="G1564" s="197"/>
      <c r="H1564" s="199" t="s">
        <v>19</v>
      </c>
      <c r="I1564" s="201"/>
      <c r="J1564" s="197"/>
      <c r="K1564" s="197"/>
      <c r="L1564" s="202"/>
      <c r="M1564" s="203"/>
      <c r="N1564" s="204"/>
      <c r="O1564" s="204"/>
      <c r="P1564" s="204"/>
      <c r="Q1564" s="204"/>
      <c r="R1564" s="204"/>
      <c r="S1564" s="204"/>
      <c r="T1564" s="205"/>
      <c r="AT1564" s="206" t="s">
        <v>222</v>
      </c>
      <c r="AU1564" s="206" t="s">
        <v>87</v>
      </c>
      <c r="AV1564" s="13" t="s">
        <v>85</v>
      </c>
      <c r="AW1564" s="13" t="s">
        <v>36</v>
      </c>
      <c r="AX1564" s="13" t="s">
        <v>77</v>
      </c>
      <c r="AY1564" s="206" t="s">
        <v>211</v>
      </c>
    </row>
    <row r="1565" spans="1:65" s="13" customFormat="1">
      <c r="B1565" s="196"/>
      <c r="C1565" s="197"/>
      <c r="D1565" s="198" t="s">
        <v>222</v>
      </c>
      <c r="E1565" s="199" t="s">
        <v>19</v>
      </c>
      <c r="F1565" s="200" t="s">
        <v>224</v>
      </c>
      <c r="G1565" s="197"/>
      <c r="H1565" s="199" t="s">
        <v>19</v>
      </c>
      <c r="I1565" s="201"/>
      <c r="J1565" s="197"/>
      <c r="K1565" s="197"/>
      <c r="L1565" s="202"/>
      <c r="M1565" s="203"/>
      <c r="N1565" s="204"/>
      <c r="O1565" s="204"/>
      <c r="P1565" s="204"/>
      <c r="Q1565" s="204"/>
      <c r="R1565" s="204"/>
      <c r="S1565" s="204"/>
      <c r="T1565" s="205"/>
      <c r="AT1565" s="206" t="s">
        <v>222</v>
      </c>
      <c r="AU1565" s="206" t="s">
        <v>87</v>
      </c>
      <c r="AV1565" s="13" t="s">
        <v>85</v>
      </c>
      <c r="AW1565" s="13" t="s">
        <v>36</v>
      </c>
      <c r="AX1565" s="13" t="s">
        <v>77</v>
      </c>
      <c r="AY1565" s="206" t="s">
        <v>211</v>
      </c>
    </row>
    <row r="1566" spans="1:65" s="14" customFormat="1">
      <c r="B1566" s="207"/>
      <c r="C1566" s="208"/>
      <c r="D1566" s="198" t="s">
        <v>222</v>
      </c>
      <c r="E1566" s="209" t="s">
        <v>19</v>
      </c>
      <c r="F1566" s="210" t="s">
        <v>1277</v>
      </c>
      <c r="G1566" s="208"/>
      <c r="H1566" s="211">
        <v>27.5</v>
      </c>
      <c r="I1566" s="212"/>
      <c r="J1566" s="208"/>
      <c r="K1566" s="208"/>
      <c r="L1566" s="213"/>
      <c r="M1566" s="214"/>
      <c r="N1566" s="215"/>
      <c r="O1566" s="215"/>
      <c r="P1566" s="215"/>
      <c r="Q1566" s="215"/>
      <c r="R1566" s="215"/>
      <c r="S1566" s="215"/>
      <c r="T1566" s="216"/>
      <c r="AT1566" s="217" t="s">
        <v>222</v>
      </c>
      <c r="AU1566" s="217" t="s">
        <v>87</v>
      </c>
      <c r="AV1566" s="14" t="s">
        <v>87</v>
      </c>
      <c r="AW1566" s="14" t="s">
        <v>36</v>
      </c>
      <c r="AX1566" s="14" t="s">
        <v>77</v>
      </c>
      <c r="AY1566" s="217" t="s">
        <v>211</v>
      </c>
    </row>
    <row r="1567" spans="1:65" s="15" customFormat="1">
      <c r="B1567" s="218"/>
      <c r="C1567" s="219"/>
      <c r="D1567" s="198" t="s">
        <v>222</v>
      </c>
      <c r="E1567" s="220" t="s">
        <v>19</v>
      </c>
      <c r="F1567" s="221" t="s">
        <v>227</v>
      </c>
      <c r="G1567" s="219"/>
      <c r="H1567" s="222">
        <v>27.5</v>
      </c>
      <c r="I1567" s="223"/>
      <c r="J1567" s="219"/>
      <c r="K1567" s="219"/>
      <c r="L1567" s="224"/>
      <c r="M1567" s="225"/>
      <c r="N1567" s="226"/>
      <c r="O1567" s="226"/>
      <c r="P1567" s="226"/>
      <c r="Q1567" s="226"/>
      <c r="R1567" s="226"/>
      <c r="S1567" s="226"/>
      <c r="T1567" s="227"/>
      <c r="AT1567" s="228" t="s">
        <v>222</v>
      </c>
      <c r="AU1567" s="228" t="s">
        <v>87</v>
      </c>
      <c r="AV1567" s="15" t="s">
        <v>218</v>
      </c>
      <c r="AW1567" s="15" t="s">
        <v>36</v>
      </c>
      <c r="AX1567" s="15" t="s">
        <v>85</v>
      </c>
      <c r="AY1567" s="228" t="s">
        <v>211</v>
      </c>
    </row>
    <row r="1568" spans="1:65" s="2" customFormat="1" ht="24.2" customHeight="1">
      <c r="A1568" s="38"/>
      <c r="B1568" s="39"/>
      <c r="C1568" s="178" t="s">
        <v>1278</v>
      </c>
      <c r="D1568" s="178" t="s">
        <v>214</v>
      </c>
      <c r="E1568" s="179" t="s">
        <v>1279</v>
      </c>
      <c r="F1568" s="180" t="s">
        <v>1280</v>
      </c>
      <c r="G1568" s="181" t="s">
        <v>107</v>
      </c>
      <c r="H1568" s="182">
        <v>0.80400000000000005</v>
      </c>
      <c r="I1568" s="183"/>
      <c r="J1568" s="184">
        <f>ROUND(I1568*H1568,2)</f>
        <v>0</v>
      </c>
      <c r="K1568" s="180" t="s">
        <v>217</v>
      </c>
      <c r="L1568" s="43"/>
      <c r="M1568" s="185" t="s">
        <v>19</v>
      </c>
      <c r="N1568" s="186" t="s">
        <v>48</v>
      </c>
      <c r="O1568" s="68"/>
      <c r="P1568" s="187">
        <f>O1568*H1568</f>
        <v>0</v>
      </c>
      <c r="Q1568" s="187">
        <v>2.81E-3</v>
      </c>
      <c r="R1568" s="187">
        <f>Q1568*H1568</f>
        <v>2.25924E-3</v>
      </c>
      <c r="S1568" s="187">
        <v>0</v>
      </c>
      <c r="T1568" s="188">
        <f>S1568*H1568</f>
        <v>0</v>
      </c>
      <c r="U1568" s="38"/>
      <c r="V1568" s="38"/>
      <c r="W1568" s="38"/>
      <c r="X1568" s="38"/>
      <c r="Y1568" s="38"/>
      <c r="Z1568" s="38"/>
      <c r="AA1568" s="38"/>
      <c r="AB1568" s="38"/>
      <c r="AC1568" s="38"/>
      <c r="AD1568" s="38"/>
      <c r="AE1568" s="38"/>
      <c r="AR1568" s="189" t="s">
        <v>315</v>
      </c>
      <c r="AT1568" s="189" t="s">
        <v>214</v>
      </c>
      <c r="AU1568" s="189" t="s">
        <v>87</v>
      </c>
      <c r="AY1568" s="21" t="s">
        <v>211</v>
      </c>
      <c r="BE1568" s="190">
        <f>IF(N1568="základní",J1568,0)</f>
        <v>0</v>
      </c>
      <c r="BF1568" s="190">
        <f>IF(N1568="snížená",J1568,0)</f>
        <v>0</v>
      </c>
      <c r="BG1568" s="190">
        <f>IF(N1568="zákl. přenesená",J1568,0)</f>
        <v>0</v>
      </c>
      <c r="BH1568" s="190">
        <f>IF(N1568="sníž. přenesená",J1568,0)</f>
        <v>0</v>
      </c>
      <c r="BI1568" s="190">
        <f>IF(N1568="nulová",J1568,0)</f>
        <v>0</v>
      </c>
      <c r="BJ1568" s="21" t="s">
        <v>85</v>
      </c>
      <c r="BK1568" s="190">
        <f>ROUND(I1568*H1568,2)</f>
        <v>0</v>
      </c>
      <c r="BL1568" s="21" t="s">
        <v>315</v>
      </c>
      <c r="BM1568" s="189" t="s">
        <v>1281</v>
      </c>
    </row>
    <row r="1569" spans="1:65" s="2" customFormat="1">
      <c r="A1569" s="38"/>
      <c r="B1569" s="39"/>
      <c r="C1569" s="40"/>
      <c r="D1569" s="191" t="s">
        <v>220</v>
      </c>
      <c r="E1569" s="40"/>
      <c r="F1569" s="192" t="s">
        <v>1282</v>
      </c>
      <c r="G1569" s="40"/>
      <c r="H1569" s="40"/>
      <c r="I1569" s="193"/>
      <c r="J1569" s="40"/>
      <c r="K1569" s="40"/>
      <c r="L1569" s="43"/>
      <c r="M1569" s="194"/>
      <c r="N1569" s="195"/>
      <c r="O1569" s="68"/>
      <c r="P1569" s="68"/>
      <c r="Q1569" s="68"/>
      <c r="R1569" s="68"/>
      <c r="S1569" s="68"/>
      <c r="T1569" s="69"/>
      <c r="U1569" s="38"/>
      <c r="V1569" s="38"/>
      <c r="W1569" s="38"/>
      <c r="X1569" s="38"/>
      <c r="Y1569" s="38"/>
      <c r="Z1569" s="38"/>
      <c r="AA1569" s="38"/>
      <c r="AB1569" s="38"/>
      <c r="AC1569" s="38"/>
      <c r="AD1569" s="38"/>
      <c r="AE1569" s="38"/>
      <c r="AT1569" s="21" t="s">
        <v>220</v>
      </c>
      <c r="AU1569" s="21" t="s">
        <v>87</v>
      </c>
    </row>
    <row r="1570" spans="1:65" s="14" customFormat="1">
      <c r="B1570" s="207"/>
      <c r="C1570" s="208"/>
      <c r="D1570" s="198" t="s">
        <v>222</v>
      </c>
      <c r="E1570" s="209" t="s">
        <v>19</v>
      </c>
      <c r="F1570" s="210" t="s">
        <v>102</v>
      </c>
      <c r="G1570" s="208"/>
      <c r="H1570" s="211">
        <v>0.28399999999999997</v>
      </c>
      <c r="I1570" s="212"/>
      <c r="J1570" s="208"/>
      <c r="K1570" s="208"/>
      <c r="L1570" s="213"/>
      <c r="M1570" s="214"/>
      <c r="N1570" s="215"/>
      <c r="O1570" s="215"/>
      <c r="P1570" s="215"/>
      <c r="Q1570" s="215"/>
      <c r="R1570" s="215"/>
      <c r="S1570" s="215"/>
      <c r="T1570" s="216"/>
      <c r="AT1570" s="217" t="s">
        <v>222</v>
      </c>
      <c r="AU1570" s="217" t="s">
        <v>87</v>
      </c>
      <c r="AV1570" s="14" t="s">
        <v>87</v>
      </c>
      <c r="AW1570" s="14" t="s">
        <v>36</v>
      </c>
      <c r="AX1570" s="14" t="s">
        <v>77</v>
      </c>
      <c r="AY1570" s="217" t="s">
        <v>211</v>
      </c>
    </row>
    <row r="1571" spans="1:65" s="14" customFormat="1">
      <c r="B1571" s="207"/>
      <c r="C1571" s="208"/>
      <c r="D1571" s="198" t="s">
        <v>222</v>
      </c>
      <c r="E1571" s="209" t="s">
        <v>19</v>
      </c>
      <c r="F1571" s="210" t="s">
        <v>109</v>
      </c>
      <c r="G1571" s="208"/>
      <c r="H1571" s="211">
        <v>0.52</v>
      </c>
      <c r="I1571" s="212"/>
      <c r="J1571" s="208"/>
      <c r="K1571" s="208"/>
      <c r="L1571" s="213"/>
      <c r="M1571" s="214"/>
      <c r="N1571" s="215"/>
      <c r="O1571" s="215"/>
      <c r="P1571" s="215"/>
      <c r="Q1571" s="215"/>
      <c r="R1571" s="215"/>
      <c r="S1571" s="215"/>
      <c r="T1571" s="216"/>
      <c r="AT1571" s="217" t="s">
        <v>222</v>
      </c>
      <c r="AU1571" s="217" t="s">
        <v>87</v>
      </c>
      <c r="AV1571" s="14" t="s">
        <v>87</v>
      </c>
      <c r="AW1571" s="14" t="s">
        <v>36</v>
      </c>
      <c r="AX1571" s="14" t="s">
        <v>77</v>
      </c>
      <c r="AY1571" s="217" t="s">
        <v>211</v>
      </c>
    </row>
    <row r="1572" spans="1:65" s="15" customFormat="1">
      <c r="B1572" s="218"/>
      <c r="C1572" s="219"/>
      <c r="D1572" s="198" t="s">
        <v>222</v>
      </c>
      <c r="E1572" s="220" t="s">
        <v>19</v>
      </c>
      <c r="F1572" s="221" t="s">
        <v>227</v>
      </c>
      <c r="G1572" s="219"/>
      <c r="H1572" s="222">
        <v>0.80400000000000005</v>
      </c>
      <c r="I1572" s="223"/>
      <c r="J1572" s="219"/>
      <c r="K1572" s="219"/>
      <c r="L1572" s="224"/>
      <c r="M1572" s="225"/>
      <c r="N1572" s="226"/>
      <c r="O1572" s="226"/>
      <c r="P1572" s="226"/>
      <c r="Q1572" s="226"/>
      <c r="R1572" s="226"/>
      <c r="S1572" s="226"/>
      <c r="T1572" s="227"/>
      <c r="AT1572" s="228" t="s">
        <v>222</v>
      </c>
      <c r="AU1572" s="228" t="s">
        <v>87</v>
      </c>
      <c r="AV1572" s="15" t="s">
        <v>218</v>
      </c>
      <c r="AW1572" s="15" t="s">
        <v>36</v>
      </c>
      <c r="AX1572" s="15" t="s">
        <v>85</v>
      </c>
      <c r="AY1572" s="228" t="s">
        <v>211</v>
      </c>
    </row>
    <row r="1573" spans="1:65" s="2" customFormat="1" ht="44.25" customHeight="1">
      <c r="A1573" s="38"/>
      <c r="B1573" s="39"/>
      <c r="C1573" s="178" t="s">
        <v>1283</v>
      </c>
      <c r="D1573" s="178" t="s">
        <v>214</v>
      </c>
      <c r="E1573" s="179" t="s">
        <v>1284</v>
      </c>
      <c r="F1573" s="180" t="s">
        <v>1285</v>
      </c>
      <c r="G1573" s="181" t="s">
        <v>1093</v>
      </c>
      <c r="H1573" s="254"/>
      <c r="I1573" s="183"/>
      <c r="J1573" s="184">
        <f>ROUND(I1573*H1573,2)</f>
        <v>0</v>
      </c>
      <c r="K1573" s="180" t="s">
        <v>217</v>
      </c>
      <c r="L1573" s="43"/>
      <c r="M1573" s="185" t="s">
        <v>19</v>
      </c>
      <c r="N1573" s="186" t="s">
        <v>48</v>
      </c>
      <c r="O1573" s="68"/>
      <c r="P1573" s="187">
        <f>O1573*H1573</f>
        <v>0</v>
      </c>
      <c r="Q1573" s="187">
        <v>0</v>
      </c>
      <c r="R1573" s="187">
        <f>Q1573*H1573</f>
        <v>0</v>
      </c>
      <c r="S1573" s="187">
        <v>0</v>
      </c>
      <c r="T1573" s="188">
        <f>S1573*H1573</f>
        <v>0</v>
      </c>
      <c r="U1573" s="38"/>
      <c r="V1573" s="38"/>
      <c r="W1573" s="38"/>
      <c r="X1573" s="38"/>
      <c r="Y1573" s="38"/>
      <c r="Z1573" s="38"/>
      <c r="AA1573" s="38"/>
      <c r="AB1573" s="38"/>
      <c r="AC1573" s="38"/>
      <c r="AD1573" s="38"/>
      <c r="AE1573" s="38"/>
      <c r="AR1573" s="189" t="s">
        <v>315</v>
      </c>
      <c r="AT1573" s="189" t="s">
        <v>214</v>
      </c>
      <c r="AU1573" s="189" t="s">
        <v>87</v>
      </c>
      <c r="AY1573" s="21" t="s">
        <v>211</v>
      </c>
      <c r="BE1573" s="190">
        <f>IF(N1573="základní",J1573,0)</f>
        <v>0</v>
      </c>
      <c r="BF1573" s="190">
        <f>IF(N1573="snížená",J1573,0)</f>
        <v>0</v>
      </c>
      <c r="BG1573" s="190">
        <f>IF(N1573="zákl. přenesená",J1573,0)</f>
        <v>0</v>
      </c>
      <c r="BH1573" s="190">
        <f>IF(N1573="sníž. přenesená",J1573,0)</f>
        <v>0</v>
      </c>
      <c r="BI1573" s="190">
        <f>IF(N1573="nulová",J1573,0)</f>
        <v>0</v>
      </c>
      <c r="BJ1573" s="21" t="s">
        <v>85</v>
      </c>
      <c r="BK1573" s="190">
        <f>ROUND(I1573*H1573,2)</f>
        <v>0</v>
      </c>
      <c r="BL1573" s="21" t="s">
        <v>315</v>
      </c>
      <c r="BM1573" s="189" t="s">
        <v>1286</v>
      </c>
    </row>
    <row r="1574" spans="1:65" s="2" customFormat="1">
      <c r="A1574" s="38"/>
      <c r="B1574" s="39"/>
      <c r="C1574" s="40"/>
      <c r="D1574" s="191" t="s">
        <v>220</v>
      </c>
      <c r="E1574" s="40"/>
      <c r="F1574" s="192" t="s">
        <v>1287</v>
      </c>
      <c r="G1574" s="40"/>
      <c r="H1574" s="40"/>
      <c r="I1574" s="193"/>
      <c r="J1574" s="40"/>
      <c r="K1574" s="40"/>
      <c r="L1574" s="43"/>
      <c r="M1574" s="194"/>
      <c r="N1574" s="195"/>
      <c r="O1574" s="68"/>
      <c r="P1574" s="68"/>
      <c r="Q1574" s="68"/>
      <c r="R1574" s="68"/>
      <c r="S1574" s="68"/>
      <c r="T1574" s="69"/>
      <c r="U1574" s="38"/>
      <c r="V1574" s="38"/>
      <c r="W1574" s="38"/>
      <c r="X1574" s="38"/>
      <c r="Y1574" s="38"/>
      <c r="Z1574" s="38"/>
      <c r="AA1574" s="38"/>
      <c r="AB1574" s="38"/>
      <c r="AC1574" s="38"/>
      <c r="AD1574" s="38"/>
      <c r="AE1574" s="38"/>
      <c r="AT1574" s="21" t="s">
        <v>220</v>
      </c>
      <c r="AU1574" s="21" t="s">
        <v>87</v>
      </c>
    </row>
    <row r="1575" spans="1:65" s="12" customFormat="1" ht="22.9" customHeight="1">
      <c r="B1575" s="162"/>
      <c r="C1575" s="163"/>
      <c r="D1575" s="164" t="s">
        <v>76</v>
      </c>
      <c r="E1575" s="176" t="s">
        <v>1288</v>
      </c>
      <c r="F1575" s="176" t="s">
        <v>1289</v>
      </c>
      <c r="G1575" s="163"/>
      <c r="H1575" s="163"/>
      <c r="I1575" s="166"/>
      <c r="J1575" s="177">
        <f>BK1575</f>
        <v>0</v>
      </c>
      <c r="K1575" s="163"/>
      <c r="L1575" s="168"/>
      <c r="M1575" s="169"/>
      <c r="N1575" s="170"/>
      <c r="O1575" s="170"/>
      <c r="P1575" s="171">
        <f>SUM(P1576:P1765)</f>
        <v>0</v>
      </c>
      <c r="Q1575" s="170"/>
      <c r="R1575" s="171">
        <f>SUM(R1576:R1765)</f>
        <v>1.1451856999999999</v>
      </c>
      <c r="S1575" s="170"/>
      <c r="T1575" s="172">
        <f>SUM(T1576:T1765)</f>
        <v>0.95672499999999994</v>
      </c>
      <c r="AR1575" s="173" t="s">
        <v>87</v>
      </c>
      <c r="AT1575" s="174" t="s">
        <v>76</v>
      </c>
      <c r="AU1575" s="174" t="s">
        <v>85</v>
      </c>
      <c r="AY1575" s="173" t="s">
        <v>211</v>
      </c>
      <c r="BK1575" s="175">
        <f>SUM(BK1576:BK1765)</f>
        <v>0</v>
      </c>
    </row>
    <row r="1576" spans="1:65" s="2" customFormat="1" ht="24.2" customHeight="1">
      <c r="A1576" s="38"/>
      <c r="B1576" s="39"/>
      <c r="C1576" s="178" t="s">
        <v>1290</v>
      </c>
      <c r="D1576" s="178" t="s">
        <v>214</v>
      </c>
      <c r="E1576" s="179" t="s">
        <v>1291</v>
      </c>
      <c r="F1576" s="180" t="s">
        <v>1292</v>
      </c>
      <c r="G1576" s="181" t="s">
        <v>131</v>
      </c>
      <c r="H1576" s="182">
        <v>16.2</v>
      </c>
      <c r="I1576" s="183"/>
      <c r="J1576" s="184">
        <f>ROUND(I1576*H1576,2)</f>
        <v>0</v>
      </c>
      <c r="K1576" s="180" t="s">
        <v>217</v>
      </c>
      <c r="L1576" s="43"/>
      <c r="M1576" s="185" t="s">
        <v>19</v>
      </c>
      <c r="N1576" s="186" t="s">
        <v>48</v>
      </c>
      <c r="O1576" s="68"/>
      <c r="P1576" s="187">
        <f>O1576*H1576</f>
        <v>0</v>
      </c>
      <c r="Q1576" s="187">
        <v>0</v>
      </c>
      <c r="R1576" s="187">
        <f>Q1576*H1576</f>
        <v>0</v>
      </c>
      <c r="S1576" s="187">
        <v>1.7600000000000001E-3</v>
      </c>
      <c r="T1576" s="188">
        <f>S1576*H1576</f>
        <v>2.8511999999999999E-2</v>
      </c>
      <c r="U1576" s="38"/>
      <c r="V1576" s="38"/>
      <c r="W1576" s="38"/>
      <c r="X1576" s="38"/>
      <c r="Y1576" s="38"/>
      <c r="Z1576" s="38"/>
      <c r="AA1576" s="38"/>
      <c r="AB1576" s="38"/>
      <c r="AC1576" s="38"/>
      <c r="AD1576" s="38"/>
      <c r="AE1576" s="38"/>
      <c r="AR1576" s="189" t="s">
        <v>315</v>
      </c>
      <c r="AT1576" s="189" t="s">
        <v>214</v>
      </c>
      <c r="AU1576" s="189" t="s">
        <v>87</v>
      </c>
      <c r="AY1576" s="21" t="s">
        <v>211</v>
      </c>
      <c r="BE1576" s="190">
        <f>IF(N1576="základní",J1576,0)</f>
        <v>0</v>
      </c>
      <c r="BF1576" s="190">
        <f>IF(N1576="snížená",J1576,0)</f>
        <v>0</v>
      </c>
      <c r="BG1576" s="190">
        <f>IF(N1576="zákl. přenesená",J1576,0)</f>
        <v>0</v>
      </c>
      <c r="BH1576" s="190">
        <f>IF(N1576="sníž. přenesená",J1576,0)</f>
        <v>0</v>
      </c>
      <c r="BI1576" s="190">
        <f>IF(N1576="nulová",J1576,0)</f>
        <v>0</v>
      </c>
      <c r="BJ1576" s="21" t="s">
        <v>85</v>
      </c>
      <c r="BK1576" s="190">
        <f>ROUND(I1576*H1576,2)</f>
        <v>0</v>
      </c>
      <c r="BL1576" s="21" t="s">
        <v>315</v>
      </c>
      <c r="BM1576" s="189" t="s">
        <v>1293</v>
      </c>
    </row>
    <row r="1577" spans="1:65" s="2" customFormat="1">
      <c r="A1577" s="38"/>
      <c r="B1577" s="39"/>
      <c r="C1577" s="40"/>
      <c r="D1577" s="191" t="s">
        <v>220</v>
      </c>
      <c r="E1577" s="40"/>
      <c r="F1577" s="192" t="s">
        <v>1294</v>
      </c>
      <c r="G1577" s="40"/>
      <c r="H1577" s="40"/>
      <c r="I1577" s="193"/>
      <c r="J1577" s="40"/>
      <c r="K1577" s="40"/>
      <c r="L1577" s="43"/>
      <c r="M1577" s="194"/>
      <c r="N1577" s="195"/>
      <c r="O1577" s="68"/>
      <c r="P1577" s="68"/>
      <c r="Q1577" s="68"/>
      <c r="R1577" s="68"/>
      <c r="S1577" s="68"/>
      <c r="T1577" s="69"/>
      <c r="U1577" s="38"/>
      <c r="V1577" s="38"/>
      <c r="W1577" s="38"/>
      <c r="X1577" s="38"/>
      <c r="Y1577" s="38"/>
      <c r="Z1577" s="38"/>
      <c r="AA1577" s="38"/>
      <c r="AB1577" s="38"/>
      <c r="AC1577" s="38"/>
      <c r="AD1577" s="38"/>
      <c r="AE1577" s="38"/>
      <c r="AT1577" s="21" t="s">
        <v>220</v>
      </c>
      <c r="AU1577" s="21" t="s">
        <v>87</v>
      </c>
    </row>
    <row r="1578" spans="1:65" s="13" customFormat="1">
      <c r="B1578" s="196"/>
      <c r="C1578" s="197"/>
      <c r="D1578" s="198" t="s">
        <v>222</v>
      </c>
      <c r="E1578" s="199" t="s">
        <v>19</v>
      </c>
      <c r="F1578" s="200" t="s">
        <v>223</v>
      </c>
      <c r="G1578" s="197"/>
      <c r="H1578" s="199" t="s">
        <v>19</v>
      </c>
      <c r="I1578" s="201"/>
      <c r="J1578" s="197"/>
      <c r="K1578" s="197"/>
      <c r="L1578" s="202"/>
      <c r="M1578" s="203"/>
      <c r="N1578" s="204"/>
      <c r="O1578" s="204"/>
      <c r="P1578" s="204"/>
      <c r="Q1578" s="204"/>
      <c r="R1578" s="204"/>
      <c r="S1578" s="204"/>
      <c r="T1578" s="205"/>
      <c r="AT1578" s="206" t="s">
        <v>222</v>
      </c>
      <c r="AU1578" s="206" t="s">
        <v>87</v>
      </c>
      <c r="AV1578" s="13" t="s">
        <v>85</v>
      </c>
      <c r="AW1578" s="13" t="s">
        <v>36</v>
      </c>
      <c r="AX1578" s="13" t="s">
        <v>77</v>
      </c>
      <c r="AY1578" s="206" t="s">
        <v>211</v>
      </c>
    </row>
    <row r="1579" spans="1:65" s="13" customFormat="1">
      <c r="B1579" s="196"/>
      <c r="C1579" s="197"/>
      <c r="D1579" s="198" t="s">
        <v>222</v>
      </c>
      <c r="E1579" s="199" t="s">
        <v>19</v>
      </c>
      <c r="F1579" s="200" t="s">
        <v>341</v>
      </c>
      <c r="G1579" s="197"/>
      <c r="H1579" s="199" t="s">
        <v>19</v>
      </c>
      <c r="I1579" s="201"/>
      <c r="J1579" s="197"/>
      <c r="K1579" s="197"/>
      <c r="L1579" s="202"/>
      <c r="M1579" s="203"/>
      <c r="N1579" s="204"/>
      <c r="O1579" s="204"/>
      <c r="P1579" s="204"/>
      <c r="Q1579" s="204"/>
      <c r="R1579" s="204"/>
      <c r="S1579" s="204"/>
      <c r="T1579" s="205"/>
      <c r="AT1579" s="206" t="s">
        <v>222</v>
      </c>
      <c r="AU1579" s="206" t="s">
        <v>87</v>
      </c>
      <c r="AV1579" s="13" t="s">
        <v>85</v>
      </c>
      <c r="AW1579" s="13" t="s">
        <v>36</v>
      </c>
      <c r="AX1579" s="13" t="s">
        <v>77</v>
      </c>
      <c r="AY1579" s="206" t="s">
        <v>211</v>
      </c>
    </row>
    <row r="1580" spans="1:65" s="14" customFormat="1">
      <c r="B1580" s="207"/>
      <c r="C1580" s="208"/>
      <c r="D1580" s="198" t="s">
        <v>222</v>
      </c>
      <c r="E1580" s="209" t="s">
        <v>19</v>
      </c>
      <c r="F1580" s="210" t="s">
        <v>1295</v>
      </c>
      <c r="G1580" s="208"/>
      <c r="H1580" s="211">
        <v>11.2</v>
      </c>
      <c r="I1580" s="212"/>
      <c r="J1580" s="208"/>
      <c r="K1580" s="208"/>
      <c r="L1580" s="213"/>
      <c r="M1580" s="214"/>
      <c r="N1580" s="215"/>
      <c r="O1580" s="215"/>
      <c r="P1580" s="215"/>
      <c r="Q1580" s="215"/>
      <c r="R1580" s="215"/>
      <c r="S1580" s="215"/>
      <c r="T1580" s="216"/>
      <c r="AT1580" s="217" t="s">
        <v>222</v>
      </c>
      <c r="AU1580" s="217" t="s">
        <v>87</v>
      </c>
      <c r="AV1580" s="14" t="s">
        <v>87</v>
      </c>
      <c r="AW1580" s="14" t="s">
        <v>36</v>
      </c>
      <c r="AX1580" s="14" t="s">
        <v>77</v>
      </c>
      <c r="AY1580" s="217" t="s">
        <v>211</v>
      </c>
    </row>
    <row r="1581" spans="1:65" s="14" customFormat="1">
      <c r="B1581" s="207"/>
      <c r="C1581" s="208"/>
      <c r="D1581" s="198" t="s">
        <v>222</v>
      </c>
      <c r="E1581" s="209" t="s">
        <v>19</v>
      </c>
      <c r="F1581" s="210" t="s">
        <v>1296</v>
      </c>
      <c r="G1581" s="208"/>
      <c r="H1581" s="211">
        <v>5</v>
      </c>
      <c r="I1581" s="212"/>
      <c r="J1581" s="208"/>
      <c r="K1581" s="208"/>
      <c r="L1581" s="213"/>
      <c r="M1581" s="214"/>
      <c r="N1581" s="215"/>
      <c r="O1581" s="215"/>
      <c r="P1581" s="215"/>
      <c r="Q1581" s="215"/>
      <c r="R1581" s="215"/>
      <c r="S1581" s="215"/>
      <c r="T1581" s="216"/>
      <c r="AT1581" s="217" t="s">
        <v>222</v>
      </c>
      <c r="AU1581" s="217" t="s">
        <v>87</v>
      </c>
      <c r="AV1581" s="14" t="s">
        <v>87</v>
      </c>
      <c r="AW1581" s="14" t="s">
        <v>36</v>
      </c>
      <c r="AX1581" s="14" t="s">
        <v>77</v>
      </c>
      <c r="AY1581" s="217" t="s">
        <v>211</v>
      </c>
    </row>
    <row r="1582" spans="1:65" s="15" customFormat="1">
      <c r="B1582" s="218"/>
      <c r="C1582" s="219"/>
      <c r="D1582" s="198" t="s">
        <v>222</v>
      </c>
      <c r="E1582" s="220" t="s">
        <v>19</v>
      </c>
      <c r="F1582" s="221" t="s">
        <v>227</v>
      </c>
      <c r="G1582" s="219"/>
      <c r="H1582" s="222">
        <v>16.2</v>
      </c>
      <c r="I1582" s="223"/>
      <c r="J1582" s="219"/>
      <c r="K1582" s="219"/>
      <c r="L1582" s="224"/>
      <c r="M1582" s="225"/>
      <c r="N1582" s="226"/>
      <c r="O1582" s="226"/>
      <c r="P1582" s="226"/>
      <c r="Q1582" s="226"/>
      <c r="R1582" s="226"/>
      <c r="S1582" s="226"/>
      <c r="T1582" s="227"/>
      <c r="AT1582" s="228" t="s">
        <v>222</v>
      </c>
      <c r="AU1582" s="228" t="s">
        <v>87</v>
      </c>
      <c r="AV1582" s="15" t="s">
        <v>218</v>
      </c>
      <c r="AW1582" s="15" t="s">
        <v>36</v>
      </c>
      <c r="AX1582" s="15" t="s">
        <v>85</v>
      </c>
      <c r="AY1582" s="228" t="s">
        <v>211</v>
      </c>
    </row>
    <row r="1583" spans="1:65" s="2" customFormat="1" ht="24.2" customHeight="1">
      <c r="A1583" s="38"/>
      <c r="B1583" s="39"/>
      <c r="C1583" s="178" t="s">
        <v>1297</v>
      </c>
      <c r="D1583" s="178" t="s">
        <v>214</v>
      </c>
      <c r="E1583" s="179" t="s">
        <v>1298</v>
      </c>
      <c r="F1583" s="180" t="s">
        <v>1299</v>
      </c>
      <c r="G1583" s="181" t="s">
        <v>96</v>
      </c>
      <c r="H1583" s="182">
        <v>42.3</v>
      </c>
      <c r="I1583" s="183"/>
      <c r="J1583" s="184">
        <f>ROUND(I1583*H1583,2)</f>
        <v>0</v>
      </c>
      <c r="K1583" s="180" t="s">
        <v>217</v>
      </c>
      <c r="L1583" s="43"/>
      <c r="M1583" s="185" t="s">
        <v>19</v>
      </c>
      <c r="N1583" s="186" t="s">
        <v>48</v>
      </c>
      <c r="O1583" s="68"/>
      <c r="P1583" s="187">
        <f>O1583*H1583</f>
        <v>0</v>
      </c>
      <c r="Q1583" s="187">
        <v>0</v>
      </c>
      <c r="R1583" s="187">
        <f>Q1583*H1583</f>
        <v>0</v>
      </c>
      <c r="S1583" s="187">
        <v>5.94E-3</v>
      </c>
      <c r="T1583" s="188">
        <f>S1583*H1583</f>
        <v>0.25126199999999999</v>
      </c>
      <c r="U1583" s="38"/>
      <c r="V1583" s="38"/>
      <c r="W1583" s="38"/>
      <c r="X1583" s="38"/>
      <c r="Y1583" s="38"/>
      <c r="Z1583" s="38"/>
      <c r="AA1583" s="38"/>
      <c r="AB1583" s="38"/>
      <c r="AC1583" s="38"/>
      <c r="AD1583" s="38"/>
      <c r="AE1583" s="38"/>
      <c r="AR1583" s="189" t="s">
        <v>315</v>
      </c>
      <c r="AT1583" s="189" t="s">
        <v>214</v>
      </c>
      <c r="AU1583" s="189" t="s">
        <v>87</v>
      </c>
      <c r="AY1583" s="21" t="s">
        <v>211</v>
      </c>
      <c r="BE1583" s="190">
        <f>IF(N1583="základní",J1583,0)</f>
        <v>0</v>
      </c>
      <c r="BF1583" s="190">
        <f>IF(N1583="snížená",J1583,0)</f>
        <v>0</v>
      </c>
      <c r="BG1583" s="190">
        <f>IF(N1583="zákl. přenesená",J1583,0)</f>
        <v>0</v>
      </c>
      <c r="BH1583" s="190">
        <f>IF(N1583="sníž. přenesená",J1583,0)</f>
        <v>0</v>
      </c>
      <c r="BI1583" s="190">
        <f>IF(N1583="nulová",J1583,0)</f>
        <v>0</v>
      </c>
      <c r="BJ1583" s="21" t="s">
        <v>85</v>
      </c>
      <c r="BK1583" s="190">
        <f>ROUND(I1583*H1583,2)</f>
        <v>0</v>
      </c>
      <c r="BL1583" s="21" t="s">
        <v>315</v>
      </c>
      <c r="BM1583" s="189" t="s">
        <v>1300</v>
      </c>
    </row>
    <row r="1584" spans="1:65" s="2" customFormat="1">
      <c r="A1584" s="38"/>
      <c r="B1584" s="39"/>
      <c r="C1584" s="40"/>
      <c r="D1584" s="191" t="s">
        <v>220</v>
      </c>
      <c r="E1584" s="40"/>
      <c r="F1584" s="192" t="s">
        <v>1301</v>
      </c>
      <c r="G1584" s="40"/>
      <c r="H1584" s="40"/>
      <c r="I1584" s="193"/>
      <c r="J1584" s="40"/>
      <c r="K1584" s="40"/>
      <c r="L1584" s="43"/>
      <c r="M1584" s="194"/>
      <c r="N1584" s="195"/>
      <c r="O1584" s="68"/>
      <c r="P1584" s="68"/>
      <c r="Q1584" s="68"/>
      <c r="R1584" s="68"/>
      <c r="S1584" s="68"/>
      <c r="T1584" s="69"/>
      <c r="U1584" s="38"/>
      <c r="V1584" s="38"/>
      <c r="W1584" s="38"/>
      <c r="X1584" s="38"/>
      <c r="Y1584" s="38"/>
      <c r="Z1584" s="38"/>
      <c r="AA1584" s="38"/>
      <c r="AB1584" s="38"/>
      <c r="AC1584" s="38"/>
      <c r="AD1584" s="38"/>
      <c r="AE1584" s="38"/>
      <c r="AT1584" s="21" t="s">
        <v>220</v>
      </c>
      <c r="AU1584" s="21" t="s">
        <v>87</v>
      </c>
    </row>
    <row r="1585" spans="1:65" s="13" customFormat="1">
      <c r="B1585" s="196"/>
      <c r="C1585" s="197"/>
      <c r="D1585" s="198" t="s">
        <v>222</v>
      </c>
      <c r="E1585" s="199" t="s">
        <v>19</v>
      </c>
      <c r="F1585" s="200" t="s">
        <v>223</v>
      </c>
      <c r="G1585" s="197"/>
      <c r="H1585" s="199" t="s">
        <v>19</v>
      </c>
      <c r="I1585" s="201"/>
      <c r="J1585" s="197"/>
      <c r="K1585" s="197"/>
      <c r="L1585" s="202"/>
      <c r="M1585" s="203"/>
      <c r="N1585" s="204"/>
      <c r="O1585" s="204"/>
      <c r="P1585" s="204"/>
      <c r="Q1585" s="204"/>
      <c r="R1585" s="204"/>
      <c r="S1585" s="204"/>
      <c r="T1585" s="205"/>
      <c r="AT1585" s="206" t="s">
        <v>222</v>
      </c>
      <c r="AU1585" s="206" t="s">
        <v>87</v>
      </c>
      <c r="AV1585" s="13" t="s">
        <v>85</v>
      </c>
      <c r="AW1585" s="13" t="s">
        <v>36</v>
      </c>
      <c r="AX1585" s="13" t="s">
        <v>77</v>
      </c>
      <c r="AY1585" s="206" t="s">
        <v>211</v>
      </c>
    </row>
    <row r="1586" spans="1:65" s="13" customFormat="1">
      <c r="B1586" s="196"/>
      <c r="C1586" s="197"/>
      <c r="D1586" s="198" t="s">
        <v>222</v>
      </c>
      <c r="E1586" s="199" t="s">
        <v>19</v>
      </c>
      <c r="F1586" s="200" t="s">
        <v>984</v>
      </c>
      <c r="G1586" s="197"/>
      <c r="H1586" s="199" t="s">
        <v>19</v>
      </c>
      <c r="I1586" s="201"/>
      <c r="J1586" s="197"/>
      <c r="K1586" s="197"/>
      <c r="L1586" s="202"/>
      <c r="M1586" s="203"/>
      <c r="N1586" s="204"/>
      <c r="O1586" s="204"/>
      <c r="P1586" s="204"/>
      <c r="Q1586" s="204"/>
      <c r="R1586" s="204"/>
      <c r="S1586" s="204"/>
      <c r="T1586" s="205"/>
      <c r="AT1586" s="206" t="s">
        <v>222</v>
      </c>
      <c r="AU1586" s="206" t="s">
        <v>87</v>
      </c>
      <c r="AV1586" s="13" t="s">
        <v>85</v>
      </c>
      <c r="AW1586" s="13" t="s">
        <v>36</v>
      </c>
      <c r="AX1586" s="13" t="s">
        <v>77</v>
      </c>
      <c r="AY1586" s="206" t="s">
        <v>211</v>
      </c>
    </row>
    <row r="1587" spans="1:65" s="13" customFormat="1">
      <c r="B1587" s="196"/>
      <c r="C1587" s="197"/>
      <c r="D1587" s="198" t="s">
        <v>222</v>
      </c>
      <c r="E1587" s="199" t="s">
        <v>19</v>
      </c>
      <c r="F1587" s="200" t="s">
        <v>225</v>
      </c>
      <c r="G1587" s="197"/>
      <c r="H1587" s="199" t="s">
        <v>19</v>
      </c>
      <c r="I1587" s="201"/>
      <c r="J1587" s="197"/>
      <c r="K1587" s="197"/>
      <c r="L1587" s="202"/>
      <c r="M1587" s="203"/>
      <c r="N1587" s="204"/>
      <c r="O1587" s="204"/>
      <c r="P1587" s="204"/>
      <c r="Q1587" s="204"/>
      <c r="R1587" s="204"/>
      <c r="S1587" s="204"/>
      <c r="T1587" s="205"/>
      <c r="AT1587" s="206" t="s">
        <v>222</v>
      </c>
      <c r="AU1587" s="206" t="s">
        <v>87</v>
      </c>
      <c r="AV1587" s="13" t="s">
        <v>85</v>
      </c>
      <c r="AW1587" s="13" t="s">
        <v>36</v>
      </c>
      <c r="AX1587" s="13" t="s">
        <v>77</v>
      </c>
      <c r="AY1587" s="206" t="s">
        <v>211</v>
      </c>
    </row>
    <row r="1588" spans="1:65" s="14" customFormat="1">
      <c r="B1588" s="207"/>
      <c r="C1588" s="208"/>
      <c r="D1588" s="198" t="s">
        <v>222</v>
      </c>
      <c r="E1588" s="209" t="s">
        <v>19</v>
      </c>
      <c r="F1588" s="210" t="s">
        <v>1220</v>
      </c>
      <c r="G1588" s="208"/>
      <c r="H1588" s="211">
        <v>42.3</v>
      </c>
      <c r="I1588" s="212"/>
      <c r="J1588" s="208"/>
      <c r="K1588" s="208"/>
      <c r="L1588" s="213"/>
      <c r="M1588" s="214"/>
      <c r="N1588" s="215"/>
      <c r="O1588" s="215"/>
      <c r="P1588" s="215"/>
      <c r="Q1588" s="215"/>
      <c r="R1588" s="215"/>
      <c r="S1588" s="215"/>
      <c r="T1588" s="216"/>
      <c r="AT1588" s="217" t="s">
        <v>222</v>
      </c>
      <c r="AU1588" s="217" t="s">
        <v>87</v>
      </c>
      <c r="AV1588" s="14" t="s">
        <v>87</v>
      </c>
      <c r="AW1588" s="14" t="s">
        <v>36</v>
      </c>
      <c r="AX1588" s="14" t="s">
        <v>77</v>
      </c>
      <c r="AY1588" s="217" t="s">
        <v>211</v>
      </c>
    </row>
    <row r="1589" spans="1:65" s="15" customFormat="1">
      <c r="B1589" s="218"/>
      <c r="C1589" s="219"/>
      <c r="D1589" s="198" t="s">
        <v>222</v>
      </c>
      <c r="E1589" s="220" t="s">
        <v>19</v>
      </c>
      <c r="F1589" s="221" t="s">
        <v>227</v>
      </c>
      <c r="G1589" s="219"/>
      <c r="H1589" s="222">
        <v>42.3</v>
      </c>
      <c r="I1589" s="223"/>
      <c r="J1589" s="219"/>
      <c r="K1589" s="219"/>
      <c r="L1589" s="224"/>
      <c r="M1589" s="225"/>
      <c r="N1589" s="226"/>
      <c r="O1589" s="226"/>
      <c r="P1589" s="226"/>
      <c r="Q1589" s="226"/>
      <c r="R1589" s="226"/>
      <c r="S1589" s="226"/>
      <c r="T1589" s="227"/>
      <c r="AT1589" s="228" t="s">
        <v>222</v>
      </c>
      <c r="AU1589" s="228" t="s">
        <v>87</v>
      </c>
      <c r="AV1589" s="15" t="s">
        <v>218</v>
      </c>
      <c r="AW1589" s="15" t="s">
        <v>36</v>
      </c>
      <c r="AX1589" s="15" t="s">
        <v>85</v>
      </c>
      <c r="AY1589" s="228" t="s">
        <v>211</v>
      </c>
    </row>
    <row r="1590" spans="1:65" s="2" customFormat="1" ht="24.2" customHeight="1">
      <c r="A1590" s="38"/>
      <c r="B1590" s="39"/>
      <c r="C1590" s="178" t="s">
        <v>1302</v>
      </c>
      <c r="D1590" s="178" t="s">
        <v>214</v>
      </c>
      <c r="E1590" s="179" t="s">
        <v>1303</v>
      </c>
      <c r="F1590" s="180" t="s">
        <v>1304</v>
      </c>
      <c r="G1590" s="181" t="s">
        <v>131</v>
      </c>
      <c r="H1590" s="182">
        <v>2.6</v>
      </c>
      <c r="I1590" s="183"/>
      <c r="J1590" s="184">
        <f>ROUND(I1590*H1590,2)</f>
        <v>0</v>
      </c>
      <c r="K1590" s="180" t="s">
        <v>217</v>
      </c>
      <c r="L1590" s="43"/>
      <c r="M1590" s="185" t="s">
        <v>19</v>
      </c>
      <c r="N1590" s="186" t="s">
        <v>48</v>
      </c>
      <c r="O1590" s="68"/>
      <c r="P1590" s="187">
        <f>O1590*H1590</f>
        <v>0</v>
      </c>
      <c r="Q1590" s="187">
        <v>0</v>
      </c>
      <c r="R1590" s="187">
        <f>Q1590*H1590</f>
        <v>0</v>
      </c>
      <c r="S1590" s="187">
        <v>3.48E-3</v>
      </c>
      <c r="T1590" s="188">
        <f>S1590*H1590</f>
        <v>9.0480000000000005E-3</v>
      </c>
      <c r="U1590" s="38"/>
      <c r="V1590" s="38"/>
      <c r="W1590" s="38"/>
      <c r="X1590" s="38"/>
      <c r="Y1590" s="38"/>
      <c r="Z1590" s="38"/>
      <c r="AA1590" s="38"/>
      <c r="AB1590" s="38"/>
      <c r="AC1590" s="38"/>
      <c r="AD1590" s="38"/>
      <c r="AE1590" s="38"/>
      <c r="AR1590" s="189" t="s">
        <v>315</v>
      </c>
      <c r="AT1590" s="189" t="s">
        <v>214</v>
      </c>
      <c r="AU1590" s="189" t="s">
        <v>87</v>
      </c>
      <c r="AY1590" s="21" t="s">
        <v>211</v>
      </c>
      <c r="BE1590" s="190">
        <f>IF(N1590="základní",J1590,0)</f>
        <v>0</v>
      </c>
      <c r="BF1590" s="190">
        <f>IF(N1590="snížená",J1590,0)</f>
        <v>0</v>
      </c>
      <c r="BG1590" s="190">
        <f>IF(N1590="zákl. přenesená",J1590,0)</f>
        <v>0</v>
      </c>
      <c r="BH1590" s="190">
        <f>IF(N1590="sníž. přenesená",J1590,0)</f>
        <v>0</v>
      </c>
      <c r="BI1590" s="190">
        <f>IF(N1590="nulová",J1590,0)</f>
        <v>0</v>
      </c>
      <c r="BJ1590" s="21" t="s">
        <v>85</v>
      </c>
      <c r="BK1590" s="190">
        <f>ROUND(I1590*H1590,2)</f>
        <v>0</v>
      </c>
      <c r="BL1590" s="21" t="s">
        <v>315</v>
      </c>
      <c r="BM1590" s="189" t="s">
        <v>1305</v>
      </c>
    </row>
    <row r="1591" spans="1:65" s="2" customFormat="1">
      <c r="A1591" s="38"/>
      <c r="B1591" s="39"/>
      <c r="C1591" s="40"/>
      <c r="D1591" s="191" t="s">
        <v>220</v>
      </c>
      <c r="E1591" s="40"/>
      <c r="F1591" s="192" t="s">
        <v>1306</v>
      </c>
      <c r="G1591" s="40"/>
      <c r="H1591" s="40"/>
      <c r="I1591" s="193"/>
      <c r="J1591" s="40"/>
      <c r="K1591" s="40"/>
      <c r="L1591" s="43"/>
      <c r="M1591" s="194"/>
      <c r="N1591" s="195"/>
      <c r="O1591" s="68"/>
      <c r="P1591" s="68"/>
      <c r="Q1591" s="68"/>
      <c r="R1591" s="68"/>
      <c r="S1591" s="68"/>
      <c r="T1591" s="69"/>
      <c r="U1591" s="38"/>
      <c r="V1591" s="38"/>
      <c r="W1591" s="38"/>
      <c r="X1591" s="38"/>
      <c r="Y1591" s="38"/>
      <c r="Z1591" s="38"/>
      <c r="AA1591" s="38"/>
      <c r="AB1591" s="38"/>
      <c r="AC1591" s="38"/>
      <c r="AD1591" s="38"/>
      <c r="AE1591" s="38"/>
      <c r="AT1591" s="21" t="s">
        <v>220</v>
      </c>
      <c r="AU1591" s="21" t="s">
        <v>87</v>
      </c>
    </row>
    <row r="1592" spans="1:65" s="13" customFormat="1">
      <c r="B1592" s="196"/>
      <c r="C1592" s="197"/>
      <c r="D1592" s="198" t="s">
        <v>222</v>
      </c>
      <c r="E1592" s="199" t="s">
        <v>19</v>
      </c>
      <c r="F1592" s="200" t="s">
        <v>223</v>
      </c>
      <c r="G1592" s="197"/>
      <c r="H1592" s="199" t="s">
        <v>19</v>
      </c>
      <c r="I1592" s="201"/>
      <c r="J1592" s="197"/>
      <c r="K1592" s="197"/>
      <c r="L1592" s="202"/>
      <c r="M1592" s="203"/>
      <c r="N1592" s="204"/>
      <c r="O1592" s="204"/>
      <c r="P1592" s="204"/>
      <c r="Q1592" s="204"/>
      <c r="R1592" s="204"/>
      <c r="S1592" s="204"/>
      <c r="T1592" s="205"/>
      <c r="AT1592" s="206" t="s">
        <v>222</v>
      </c>
      <c r="AU1592" s="206" t="s">
        <v>87</v>
      </c>
      <c r="AV1592" s="13" t="s">
        <v>85</v>
      </c>
      <c r="AW1592" s="13" t="s">
        <v>36</v>
      </c>
      <c r="AX1592" s="13" t="s">
        <v>77</v>
      </c>
      <c r="AY1592" s="206" t="s">
        <v>211</v>
      </c>
    </row>
    <row r="1593" spans="1:65" s="13" customFormat="1">
      <c r="B1593" s="196"/>
      <c r="C1593" s="197"/>
      <c r="D1593" s="198" t="s">
        <v>222</v>
      </c>
      <c r="E1593" s="199" t="s">
        <v>19</v>
      </c>
      <c r="F1593" s="200" t="s">
        <v>341</v>
      </c>
      <c r="G1593" s="197"/>
      <c r="H1593" s="199" t="s">
        <v>19</v>
      </c>
      <c r="I1593" s="201"/>
      <c r="J1593" s="197"/>
      <c r="K1593" s="197"/>
      <c r="L1593" s="202"/>
      <c r="M1593" s="203"/>
      <c r="N1593" s="204"/>
      <c r="O1593" s="204"/>
      <c r="P1593" s="204"/>
      <c r="Q1593" s="204"/>
      <c r="R1593" s="204"/>
      <c r="S1593" s="204"/>
      <c r="T1593" s="205"/>
      <c r="AT1593" s="206" t="s">
        <v>222</v>
      </c>
      <c r="AU1593" s="206" t="s">
        <v>87</v>
      </c>
      <c r="AV1593" s="13" t="s">
        <v>85</v>
      </c>
      <c r="AW1593" s="13" t="s">
        <v>36</v>
      </c>
      <c r="AX1593" s="13" t="s">
        <v>77</v>
      </c>
      <c r="AY1593" s="206" t="s">
        <v>211</v>
      </c>
    </row>
    <row r="1594" spans="1:65" s="14" customFormat="1">
      <c r="B1594" s="207"/>
      <c r="C1594" s="208"/>
      <c r="D1594" s="198" t="s">
        <v>222</v>
      </c>
      <c r="E1594" s="209" t="s">
        <v>19</v>
      </c>
      <c r="F1594" s="210" t="s">
        <v>1307</v>
      </c>
      <c r="G1594" s="208"/>
      <c r="H1594" s="211">
        <v>2.6</v>
      </c>
      <c r="I1594" s="212"/>
      <c r="J1594" s="208"/>
      <c r="K1594" s="208"/>
      <c r="L1594" s="213"/>
      <c r="M1594" s="214"/>
      <c r="N1594" s="215"/>
      <c r="O1594" s="215"/>
      <c r="P1594" s="215"/>
      <c r="Q1594" s="215"/>
      <c r="R1594" s="215"/>
      <c r="S1594" s="215"/>
      <c r="T1594" s="216"/>
      <c r="AT1594" s="217" t="s">
        <v>222</v>
      </c>
      <c r="AU1594" s="217" t="s">
        <v>87</v>
      </c>
      <c r="AV1594" s="14" t="s">
        <v>87</v>
      </c>
      <c r="AW1594" s="14" t="s">
        <v>36</v>
      </c>
      <c r="AX1594" s="14" t="s">
        <v>77</v>
      </c>
      <c r="AY1594" s="217" t="s">
        <v>211</v>
      </c>
    </row>
    <row r="1595" spans="1:65" s="15" customFormat="1">
      <c r="B1595" s="218"/>
      <c r="C1595" s="219"/>
      <c r="D1595" s="198" t="s">
        <v>222</v>
      </c>
      <c r="E1595" s="220" t="s">
        <v>19</v>
      </c>
      <c r="F1595" s="221" t="s">
        <v>227</v>
      </c>
      <c r="G1595" s="219"/>
      <c r="H1595" s="222">
        <v>2.6</v>
      </c>
      <c r="I1595" s="223"/>
      <c r="J1595" s="219"/>
      <c r="K1595" s="219"/>
      <c r="L1595" s="224"/>
      <c r="M1595" s="225"/>
      <c r="N1595" s="226"/>
      <c r="O1595" s="226"/>
      <c r="P1595" s="226"/>
      <c r="Q1595" s="226"/>
      <c r="R1595" s="226"/>
      <c r="S1595" s="226"/>
      <c r="T1595" s="227"/>
      <c r="AT1595" s="228" t="s">
        <v>222</v>
      </c>
      <c r="AU1595" s="228" t="s">
        <v>87</v>
      </c>
      <c r="AV1595" s="15" t="s">
        <v>218</v>
      </c>
      <c r="AW1595" s="15" t="s">
        <v>36</v>
      </c>
      <c r="AX1595" s="15" t="s">
        <v>85</v>
      </c>
      <c r="AY1595" s="228" t="s">
        <v>211</v>
      </c>
    </row>
    <row r="1596" spans="1:65" s="2" customFormat="1" ht="24.2" customHeight="1">
      <c r="A1596" s="38"/>
      <c r="B1596" s="39"/>
      <c r="C1596" s="178" t="s">
        <v>1308</v>
      </c>
      <c r="D1596" s="178" t="s">
        <v>214</v>
      </c>
      <c r="E1596" s="179" t="s">
        <v>1309</v>
      </c>
      <c r="F1596" s="180" t="s">
        <v>1310</v>
      </c>
      <c r="G1596" s="181" t="s">
        <v>131</v>
      </c>
      <c r="H1596" s="182">
        <v>1.575</v>
      </c>
      <c r="I1596" s="183"/>
      <c r="J1596" s="184">
        <f>ROUND(I1596*H1596,2)</f>
        <v>0</v>
      </c>
      <c r="K1596" s="180" t="s">
        <v>217</v>
      </c>
      <c r="L1596" s="43"/>
      <c r="M1596" s="185" t="s">
        <v>19</v>
      </c>
      <c r="N1596" s="186" t="s">
        <v>48</v>
      </c>
      <c r="O1596" s="68"/>
      <c r="P1596" s="187">
        <f>O1596*H1596</f>
        <v>0</v>
      </c>
      <c r="Q1596" s="187">
        <v>0</v>
      </c>
      <c r="R1596" s="187">
        <f>Q1596*H1596</f>
        <v>0</v>
      </c>
      <c r="S1596" s="187">
        <v>0</v>
      </c>
      <c r="T1596" s="188">
        <f>S1596*H1596</f>
        <v>0</v>
      </c>
      <c r="U1596" s="38"/>
      <c r="V1596" s="38"/>
      <c r="W1596" s="38"/>
      <c r="X1596" s="38"/>
      <c r="Y1596" s="38"/>
      <c r="Z1596" s="38"/>
      <c r="AA1596" s="38"/>
      <c r="AB1596" s="38"/>
      <c r="AC1596" s="38"/>
      <c r="AD1596" s="38"/>
      <c r="AE1596" s="38"/>
      <c r="AR1596" s="189" t="s">
        <v>315</v>
      </c>
      <c r="AT1596" s="189" t="s">
        <v>214</v>
      </c>
      <c r="AU1596" s="189" t="s">
        <v>87</v>
      </c>
      <c r="AY1596" s="21" t="s">
        <v>211</v>
      </c>
      <c r="BE1596" s="190">
        <f>IF(N1596="základní",J1596,0)</f>
        <v>0</v>
      </c>
      <c r="BF1596" s="190">
        <f>IF(N1596="snížená",J1596,0)</f>
        <v>0</v>
      </c>
      <c r="BG1596" s="190">
        <f>IF(N1596="zákl. přenesená",J1596,0)</f>
        <v>0</v>
      </c>
      <c r="BH1596" s="190">
        <f>IF(N1596="sníž. přenesená",J1596,0)</f>
        <v>0</v>
      </c>
      <c r="BI1596" s="190">
        <f>IF(N1596="nulová",J1596,0)</f>
        <v>0</v>
      </c>
      <c r="BJ1596" s="21" t="s">
        <v>85</v>
      </c>
      <c r="BK1596" s="190">
        <f>ROUND(I1596*H1596,2)</f>
        <v>0</v>
      </c>
      <c r="BL1596" s="21" t="s">
        <v>315</v>
      </c>
      <c r="BM1596" s="189" t="s">
        <v>1311</v>
      </c>
    </row>
    <row r="1597" spans="1:65" s="2" customFormat="1">
      <c r="A1597" s="38"/>
      <c r="B1597" s="39"/>
      <c r="C1597" s="40"/>
      <c r="D1597" s="191" t="s">
        <v>220</v>
      </c>
      <c r="E1597" s="40"/>
      <c r="F1597" s="192" t="s">
        <v>1312</v>
      </c>
      <c r="G1597" s="40"/>
      <c r="H1597" s="40"/>
      <c r="I1597" s="193"/>
      <c r="J1597" s="40"/>
      <c r="K1597" s="40"/>
      <c r="L1597" s="43"/>
      <c r="M1597" s="194"/>
      <c r="N1597" s="195"/>
      <c r="O1597" s="68"/>
      <c r="P1597" s="68"/>
      <c r="Q1597" s="68"/>
      <c r="R1597" s="68"/>
      <c r="S1597" s="68"/>
      <c r="T1597" s="69"/>
      <c r="U1597" s="38"/>
      <c r="V1597" s="38"/>
      <c r="W1597" s="38"/>
      <c r="X1597" s="38"/>
      <c r="Y1597" s="38"/>
      <c r="Z1597" s="38"/>
      <c r="AA1597" s="38"/>
      <c r="AB1597" s="38"/>
      <c r="AC1597" s="38"/>
      <c r="AD1597" s="38"/>
      <c r="AE1597" s="38"/>
      <c r="AT1597" s="21" t="s">
        <v>220</v>
      </c>
      <c r="AU1597" s="21" t="s">
        <v>87</v>
      </c>
    </row>
    <row r="1598" spans="1:65" s="13" customFormat="1">
      <c r="B1598" s="196"/>
      <c r="C1598" s="197"/>
      <c r="D1598" s="198" t="s">
        <v>222</v>
      </c>
      <c r="E1598" s="199" t="s">
        <v>19</v>
      </c>
      <c r="F1598" s="200" t="s">
        <v>223</v>
      </c>
      <c r="G1598" s="197"/>
      <c r="H1598" s="199" t="s">
        <v>19</v>
      </c>
      <c r="I1598" s="201"/>
      <c r="J1598" s="197"/>
      <c r="K1598" s="197"/>
      <c r="L1598" s="202"/>
      <c r="M1598" s="203"/>
      <c r="N1598" s="204"/>
      <c r="O1598" s="204"/>
      <c r="P1598" s="204"/>
      <c r="Q1598" s="204"/>
      <c r="R1598" s="204"/>
      <c r="S1598" s="204"/>
      <c r="T1598" s="205"/>
      <c r="AT1598" s="206" t="s">
        <v>222</v>
      </c>
      <c r="AU1598" s="206" t="s">
        <v>87</v>
      </c>
      <c r="AV1598" s="13" t="s">
        <v>85</v>
      </c>
      <c r="AW1598" s="13" t="s">
        <v>36</v>
      </c>
      <c r="AX1598" s="13" t="s">
        <v>77</v>
      </c>
      <c r="AY1598" s="206" t="s">
        <v>211</v>
      </c>
    </row>
    <row r="1599" spans="1:65" s="13" customFormat="1">
      <c r="B1599" s="196"/>
      <c r="C1599" s="197"/>
      <c r="D1599" s="198" t="s">
        <v>222</v>
      </c>
      <c r="E1599" s="199" t="s">
        <v>19</v>
      </c>
      <c r="F1599" s="200" t="s">
        <v>1313</v>
      </c>
      <c r="G1599" s="197"/>
      <c r="H1599" s="199" t="s">
        <v>19</v>
      </c>
      <c r="I1599" s="201"/>
      <c r="J1599" s="197"/>
      <c r="K1599" s="197"/>
      <c r="L1599" s="202"/>
      <c r="M1599" s="203"/>
      <c r="N1599" s="204"/>
      <c r="O1599" s="204"/>
      <c r="P1599" s="204"/>
      <c r="Q1599" s="204"/>
      <c r="R1599" s="204"/>
      <c r="S1599" s="204"/>
      <c r="T1599" s="205"/>
      <c r="AT1599" s="206" t="s">
        <v>222</v>
      </c>
      <c r="AU1599" s="206" t="s">
        <v>87</v>
      </c>
      <c r="AV1599" s="13" t="s">
        <v>85</v>
      </c>
      <c r="AW1599" s="13" t="s">
        <v>36</v>
      </c>
      <c r="AX1599" s="13" t="s">
        <v>77</v>
      </c>
      <c r="AY1599" s="206" t="s">
        <v>211</v>
      </c>
    </row>
    <row r="1600" spans="1:65" s="13" customFormat="1">
      <c r="B1600" s="196"/>
      <c r="C1600" s="197"/>
      <c r="D1600" s="198" t="s">
        <v>222</v>
      </c>
      <c r="E1600" s="199" t="s">
        <v>19</v>
      </c>
      <c r="F1600" s="200" t="s">
        <v>225</v>
      </c>
      <c r="G1600" s="197"/>
      <c r="H1600" s="199" t="s">
        <v>19</v>
      </c>
      <c r="I1600" s="201"/>
      <c r="J1600" s="197"/>
      <c r="K1600" s="197"/>
      <c r="L1600" s="202"/>
      <c r="M1600" s="203"/>
      <c r="N1600" s="204"/>
      <c r="O1600" s="204"/>
      <c r="P1600" s="204"/>
      <c r="Q1600" s="204"/>
      <c r="R1600" s="204"/>
      <c r="S1600" s="204"/>
      <c r="T1600" s="205"/>
      <c r="AT1600" s="206" t="s">
        <v>222</v>
      </c>
      <c r="AU1600" s="206" t="s">
        <v>87</v>
      </c>
      <c r="AV1600" s="13" t="s">
        <v>85</v>
      </c>
      <c r="AW1600" s="13" t="s">
        <v>36</v>
      </c>
      <c r="AX1600" s="13" t="s">
        <v>77</v>
      </c>
      <c r="AY1600" s="206" t="s">
        <v>211</v>
      </c>
    </row>
    <row r="1601" spans="1:65" s="14" customFormat="1">
      <c r="B1601" s="207"/>
      <c r="C1601" s="208"/>
      <c r="D1601" s="198" t="s">
        <v>222</v>
      </c>
      <c r="E1601" s="209" t="s">
        <v>19</v>
      </c>
      <c r="F1601" s="210" t="s">
        <v>1314</v>
      </c>
      <c r="G1601" s="208"/>
      <c r="H1601" s="211">
        <v>1.575</v>
      </c>
      <c r="I1601" s="212"/>
      <c r="J1601" s="208"/>
      <c r="K1601" s="208"/>
      <c r="L1601" s="213"/>
      <c r="M1601" s="214"/>
      <c r="N1601" s="215"/>
      <c r="O1601" s="215"/>
      <c r="P1601" s="215"/>
      <c r="Q1601" s="215"/>
      <c r="R1601" s="215"/>
      <c r="S1601" s="215"/>
      <c r="T1601" s="216"/>
      <c r="AT1601" s="217" t="s">
        <v>222</v>
      </c>
      <c r="AU1601" s="217" t="s">
        <v>87</v>
      </c>
      <c r="AV1601" s="14" t="s">
        <v>87</v>
      </c>
      <c r="AW1601" s="14" t="s">
        <v>36</v>
      </c>
      <c r="AX1601" s="14" t="s">
        <v>77</v>
      </c>
      <c r="AY1601" s="217" t="s">
        <v>211</v>
      </c>
    </row>
    <row r="1602" spans="1:65" s="15" customFormat="1">
      <c r="B1602" s="218"/>
      <c r="C1602" s="219"/>
      <c r="D1602" s="198" t="s">
        <v>222</v>
      </c>
      <c r="E1602" s="220" t="s">
        <v>19</v>
      </c>
      <c r="F1602" s="221" t="s">
        <v>227</v>
      </c>
      <c r="G1602" s="219"/>
      <c r="H1602" s="222">
        <v>1.575</v>
      </c>
      <c r="I1602" s="223"/>
      <c r="J1602" s="219"/>
      <c r="K1602" s="219"/>
      <c r="L1602" s="224"/>
      <c r="M1602" s="225"/>
      <c r="N1602" s="226"/>
      <c r="O1602" s="226"/>
      <c r="P1602" s="226"/>
      <c r="Q1602" s="226"/>
      <c r="R1602" s="226"/>
      <c r="S1602" s="226"/>
      <c r="T1602" s="227"/>
      <c r="AT1602" s="228" t="s">
        <v>222</v>
      </c>
      <c r="AU1602" s="228" t="s">
        <v>87</v>
      </c>
      <c r="AV1602" s="15" t="s">
        <v>218</v>
      </c>
      <c r="AW1602" s="15" t="s">
        <v>36</v>
      </c>
      <c r="AX1602" s="15" t="s">
        <v>85</v>
      </c>
      <c r="AY1602" s="228" t="s">
        <v>211</v>
      </c>
    </row>
    <row r="1603" spans="1:65" s="2" customFormat="1" ht="21.75" customHeight="1">
      <c r="A1603" s="38"/>
      <c r="B1603" s="39"/>
      <c r="C1603" s="255" t="s">
        <v>1315</v>
      </c>
      <c r="D1603" s="255" t="s">
        <v>1159</v>
      </c>
      <c r="E1603" s="256" t="s">
        <v>1316</v>
      </c>
      <c r="F1603" s="257" t="s">
        <v>1317</v>
      </c>
      <c r="G1603" s="258" t="s">
        <v>96</v>
      </c>
      <c r="H1603" s="259">
        <v>1.7330000000000001</v>
      </c>
      <c r="I1603" s="260"/>
      <c r="J1603" s="261">
        <f>ROUND(I1603*H1603,2)</f>
        <v>0</v>
      </c>
      <c r="K1603" s="257" t="s">
        <v>217</v>
      </c>
      <c r="L1603" s="262"/>
      <c r="M1603" s="263" t="s">
        <v>19</v>
      </c>
      <c r="N1603" s="264" t="s">
        <v>48</v>
      </c>
      <c r="O1603" s="68"/>
      <c r="P1603" s="187">
        <f>O1603*H1603</f>
        <v>0</v>
      </c>
      <c r="Q1603" s="187">
        <v>4.8999999999999998E-3</v>
      </c>
      <c r="R1603" s="187">
        <f>Q1603*H1603</f>
        <v>8.4916999999999996E-3</v>
      </c>
      <c r="S1603" s="187">
        <v>0</v>
      </c>
      <c r="T1603" s="188">
        <f>S1603*H1603</f>
        <v>0</v>
      </c>
      <c r="U1603" s="38"/>
      <c r="V1603" s="38"/>
      <c r="W1603" s="38"/>
      <c r="X1603" s="38"/>
      <c r="Y1603" s="38"/>
      <c r="Z1603" s="38"/>
      <c r="AA1603" s="38"/>
      <c r="AB1603" s="38"/>
      <c r="AC1603" s="38"/>
      <c r="AD1603" s="38"/>
      <c r="AE1603" s="38"/>
      <c r="AR1603" s="189" t="s">
        <v>413</v>
      </c>
      <c r="AT1603" s="189" t="s">
        <v>1159</v>
      </c>
      <c r="AU1603" s="189" t="s">
        <v>87</v>
      </c>
      <c r="AY1603" s="21" t="s">
        <v>211</v>
      </c>
      <c r="BE1603" s="190">
        <f>IF(N1603="základní",J1603,0)</f>
        <v>0</v>
      </c>
      <c r="BF1603" s="190">
        <f>IF(N1603="snížená",J1603,0)</f>
        <v>0</v>
      </c>
      <c r="BG1603" s="190">
        <f>IF(N1603="zákl. přenesená",J1603,0)</f>
        <v>0</v>
      </c>
      <c r="BH1603" s="190">
        <f>IF(N1603="sníž. přenesená",J1603,0)</f>
        <v>0</v>
      </c>
      <c r="BI1603" s="190">
        <f>IF(N1603="nulová",J1603,0)</f>
        <v>0</v>
      </c>
      <c r="BJ1603" s="21" t="s">
        <v>85</v>
      </c>
      <c r="BK1603" s="190">
        <f>ROUND(I1603*H1603,2)</f>
        <v>0</v>
      </c>
      <c r="BL1603" s="21" t="s">
        <v>315</v>
      </c>
      <c r="BM1603" s="189" t="s">
        <v>1318</v>
      </c>
    </row>
    <row r="1604" spans="1:65" s="14" customFormat="1">
      <c r="B1604" s="207"/>
      <c r="C1604" s="208"/>
      <c r="D1604" s="198" t="s">
        <v>222</v>
      </c>
      <c r="E1604" s="208"/>
      <c r="F1604" s="210" t="s">
        <v>1319</v>
      </c>
      <c r="G1604" s="208"/>
      <c r="H1604" s="211">
        <v>1.7330000000000001</v>
      </c>
      <c r="I1604" s="212"/>
      <c r="J1604" s="208"/>
      <c r="K1604" s="208"/>
      <c r="L1604" s="213"/>
      <c r="M1604" s="214"/>
      <c r="N1604" s="215"/>
      <c r="O1604" s="215"/>
      <c r="P1604" s="215"/>
      <c r="Q1604" s="215"/>
      <c r="R1604" s="215"/>
      <c r="S1604" s="215"/>
      <c r="T1604" s="216"/>
      <c r="AT1604" s="217" t="s">
        <v>222</v>
      </c>
      <c r="AU1604" s="217" t="s">
        <v>87</v>
      </c>
      <c r="AV1604" s="14" t="s">
        <v>87</v>
      </c>
      <c r="AW1604" s="14" t="s">
        <v>4</v>
      </c>
      <c r="AX1604" s="14" t="s">
        <v>85</v>
      </c>
      <c r="AY1604" s="217" t="s">
        <v>211</v>
      </c>
    </row>
    <row r="1605" spans="1:65" s="2" customFormat="1" ht="21.75" customHeight="1">
      <c r="A1605" s="38"/>
      <c r="B1605" s="39"/>
      <c r="C1605" s="178" t="s">
        <v>1320</v>
      </c>
      <c r="D1605" s="178" t="s">
        <v>214</v>
      </c>
      <c r="E1605" s="179" t="s">
        <v>1321</v>
      </c>
      <c r="F1605" s="180" t="s">
        <v>1322</v>
      </c>
      <c r="G1605" s="181" t="s">
        <v>131</v>
      </c>
      <c r="H1605" s="182">
        <v>11.2</v>
      </c>
      <c r="I1605" s="183"/>
      <c r="J1605" s="184">
        <f>ROUND(I1605*H1605,2)</f>
        <v>0</v>
      </c>
      <c r="K1605" s="180" t="s">
        <v>217</v>
      </c>
      <c r="L1605" s="43"/>
      <c r="M1605" s="185" t="s">
        <v>19</v>
      </c>
      <c r="N1605" s="186" t="s">
        <v>48</v>
      </c>
      <c r="O1605" s="68"/>
      <c r="P1605" s="187">
        <f>O1605*H1605</f>
        <v>0</v>
      </c>
      <c r="Q1605" s="187">
        <v>0</v>
      </c>
      <c r="R1605" s="187">
        <f>Q1605*H1605</f>
        <v>0</v>
      </c>
      <c r="S1605" s="187">
        <v>1.6999999999999999E-3</v>
      </c>
      <c r="T1605" s="188">
        <f>S1605*H1605</f>
        <v>1.9039999999999998E-2</v>
      </c>
      <c r="U1605" s="38"/>
      <c r="V1605" s="38"/>
      <c r="W1605" s="38"/>
      <c r="X1605" s="38"/>
      <c r="Y1605" s="38"/>
      <c r="Z1605" s="38"/>
      <c r="AA1605" s="38"/>
      <c r="AB1605" s="38"/>
      <c r="AC1605" s="38"/>
      <c r="AD1605" s="38"/>
      <c r="AE1605" s="38"/>
      <c r="AR1605" s="189" t="s">
        <v>315</v>
      </c>
      <c r="AT1605" s="189" t="s">
        <v>214</v>
      </c>
      <c r="AU1605" s="189" t="s">
        <v>87</v>
      </c>
      <c r="AY1605" s="21" t="s">
        <v>211</v>
      </c>
      <c r="BE1605" s="190">
        <f>IF(N1605="základní",J1605,0)</f>
        <v>0</v>
      </c>
      <c r="BF1605" s="190">
        <f>IF(N1605="snížená",J1605,0)</f>
        <v>0</v>
      </c>
      <c r="BG1605" s="190">
        <f>IF(N1605="zákl. přenesená",J1605,0)</f>
        <v>0</v>
      </c>
      <c r="BH1605" s="190">
        <f>IF(N1605="sníž. přenesená",J1605,0)</f>
        <v>0</v>
      </c>
      <c r="BI1605" s="190">
        <f>IF(N1605="nulová",J1605,0)</f>
        <v>0</v>
      </c>
      <c r="BJ1605" s="21" t="s">
        <v>85</v>
      </c>
      <c r="BK1605" s="190">
        <f>ROUND(I1605*H1605,2)</f>
        <v>0</v>
      </c>
      <c r="BL1605" s="21" t="s">
        <v>315</v>
      </c>
      <c r="BM1605" s="189" t="s">
        <v>1323</v>
      </c>
    </row>
    <row r="1606" spans="1:65" s="2" customFormat="1">
      <c r="A1606" s="38"/>
      <c r="B1606" s="39"/>
      <c r="C1606" s="40"/>
      <c r="D1606" s="191" t="s">
        <v>220</v>
      </c>
      <c r="E1606" s="40"/>
      <c r="F1606" s="192" t="s">
        <v>1324</v>
      </c>
      <c r="G1606" s="40"/>
      <c r="H1606" s="40"/>
      <c r="I1606" s="193"/>
      <c r="J1606" s="40"/>
      <c r="K1606" s="40"/>
      <c r="L1606" s="43"/>
      <c r="M1606" s="194"/>
      <c r="N1606" s="195"/>
      <c r="O1606" s="68"/>
      <c r="P1606" s="68"/>
      <c r="Q1606" s="68"/>
      <c r="R1606" s="68"/>
      <c r="S1606" s="68"/>
      <c r="T1606" s="69"/>
      <c r="U1606" s="38"/>
      <c r="V1606" s="38"/>
      <c r="W1606" s="38"/>
      <c r="X1606" s="38"/>
      <c r="Y1606" s="38"/>
      <c r="Z1606" s="38"/>
      <c r="AA1606" s="38"/>
      <c r="AB1606" s="38"/>
      <c r="AC1606" s="38"/>
      <c r="AD1606" s="38"/>
      <c r="AE1606" s="38"/>
      <c r="AT1606" s="21" t="s">
        <v>220</v>
      </c>
      <c r="AU1606" s="21" t="s">
        <v>87</v>
      </c>
    </row>
    <row r="1607" spans="1:65" s="13" customFormat="1">
      <c r="B1607" s="196"/>
      <c r="C1607" s="197"/>
      <c r="D1607" s="198" t="s">
        <v>222</v>
      </c>
      <c r="E1607" s="199" t="s">
        <v>19</v>
      </c>
      <c r="F1607" s="200" t="s">
        <v>223</v>
      </c>
      <c r="G1607" s="197"/>
      <c r="H1607" s="199" t="s">
        <v>19</v>
      </c>
      <c r="I1607" s="201"/>
      <c r="J1607" s="197"/>
      <c r="K1607" s="197"/>
      <c r="L1607" s="202"/>
      <c r="M1607" s="203"/>
      <c r="N1607" s="204"/>
      <c r="O1607" s="204"/>
      <c r="P1607" s="204"/>
      <c r="Q1607" s="204"/>
      <c r="R1607" s="204"/>
      <c r="S1607" s="204"/>
      <c r="T1607" s="205"/>
      <c r="AT1607" s="206" t="s">
        <v>222</v>
      </c>
      <c r="AU1607" s="206" t="s">
        <v>87</v>
      </c>
      <c r="AV1607" s="13" t="s">
        <v>85</v>
      </c>
      <c r="AW1607" s="13" t="s">
        <v>36</v>
      </c>
      <c r="AX1607" s="13" t="s">
        <v>77</v>
      </c>
      <c r="AY1607" s="206" t="s">
        <v>211</v>
      </c>
    </row>
    <row r="1608" spans="1:65" s="13" customFormat="1">
      <c r="B1608" s="196"/>
      <c r="C1608" s="197"/>
      <c r="D1608" s="198" t="s">
        <v>222</v>
      </c>
      <c r="E1608" s="199" t="s">
        <v>19</v>
      </c>
      <c r="F1608" s="200" t="s">
        <v>341</v>
      </c>
      <c r="G1608" s="197"/>
      <c r="H1608" s="199" t="s">
        <v>19</v>
      </c>
      <c r="I1608" s="201"/>
      <c r="J1608" s="197"/>
      <c r="K1608" s="197"/>
      <c r="L1608" s="202"/>
      <c r="M1608" s="203"/>
      <c r="N1608" s="204"/>
      <c r="O1608" s="204"/>
      <c r="P1608" s="204"/>
      <c r="Q1608" s="204"/>
      <c r="R1608" s="204"/>
      <c r="S1608" s="204"/>
      <c r="T1608" s="205"/>
      <c r="AT1608" s="206" t="s">
        <v>222</v>
      </c>
      <c r="AU1608" s="206" t="s">
        <v>87</v>
      </c>
      <c r="AV1608" s="13" t="s">
        <v>85</v>
      </c>
      <c r="AW1608" s="13" t="s">
        <v>36</v>
      </c>
      <c r="AX1608" s="13" t="s">
        <v>77</v>
      </c>
      <c r="AY1608" s="206" t="s">
        <v>211</v>
      </c>
    </row>
    <row r="1609" spans="1:65" s="14" customFormat="1">
      <c r="B1609" s="207"/>
      <c r="C1609" s="208"/>
      <c r="D1609" s="198" t="s">
        <v>222</v>
      </c>
      <c r="E1609" s="209" t="s">
        <v>19</v>
      </c>
      <c r="F1609" s="210" t="s">
        <v>1295</v>
      </c>
      <c r="G1609" s="208"/>
      <c r="H1609" s="211">
        <v>11.2</v>
      </c>
      <c r="I1609" s="212"/>
      <c r="J1609" s="208"/>
      <c r="K1609" s="208"/>
      <c r="L1609" s="213"/>
      <c r="M1609" s="214"/>
      <c r="N1609" s="215"/>
      <c r="O1609" s="215"/>
      <c r="P1609" s="215"/>
      <c r="Q1609" s="215"/>
      <c r="R1609" s="215"/>
      <c r="S1609" s="215"/>
      <c r="T1609" s="216"/>
      <c r="AT1609" s="217" t="s">
        <v>222</v>
      </c>
      <c r="AU1609" s="217" t="s">
        <v>87</v>
      </c>
      <c r="AV1609" s="14" t="s">
        <v>87</v>
      </c>
      <c r="AW1609" s="14" t="s">
        <v>36</v>
      </c>
      <c r="AX1609" s="14" t="s">
        <v>77</v>
      </c>
      <c r="AY1609" s="217" t="s">
        <v>211</v>
      </c>
    </row>
    <row r="1610" spans="1:65" s="15" customFormat="1">
      <c r="B1610" s="218"/>
      <c r="C1610" s="219"/>
      <c r="D1610" s="198" t="s">
        <v>222</v>
      </c>
      <c r="E1610" s="220" t="s">
        <v>19</v>
      </c>
      <c r="F1610" s="221" t="s">
        <v>227</v>
      </c>
      <c r="G1610" s="219"/>
      <c r="H1610" s="222">
        <v>11.2</v>
      </c>
      <c r="I1610" s="223"/>
      <c r="J1610" s="219"/>
      <c r="K1610" s="219"/>
      <c r="L1610" s="224"/>
      <c r="M1610" s="225"/>
      <c r="N1610" s="226"/>
      <c r="O1610" s="226"/>
      <c r="P1610" s="226"/>
      <c r="Q1610" s="226"/>
      <c r="R1610" s="226"/>
      <c r="S1610" s="226"/>
      <c r="T1610" s="227"/>
      <c r="AT1610" s="228" t="s">
        <v>222</v>
      </c>
      <c r="AU1610" s="228" t="s">
        <v>87</v>
      </c>
      <c r="AV1610" s="15" t="s">
        <v>218</v>
      </c>
      <c r="AW1610" s="15" t="s">
        <v>36</v>
      </c>
      <c r="AX1610" s="15" t="s">
        <v>85</v>
      </c>
      <c r="AY1610" s="228" t="s">
        <v>211</v>
      </c>
    </row>
    <row r="1611" spans="1:65" s="2" customFormat="1" ht="24.2" customHeight="1">
      <c r="A1611" s="38"/>
      <c r="B1611" s="39"/>
      <c r="C1611" s="178" t="s">
        <v>1325</v>
      </c>
      <c r="D1611" s="178" t="s">
        <v>214</v>
      </c>
      <c r="E1611" s="179" t="s">
        <v>1326</v>
      </c>
      <c r="F1611" s="180" t="s">
        <v>1327</v>
      </c>
      <c r="G1611" s="181" t="s">
        <v>397</v>
      </c>
      <c r="H1611" s="182">
        <v>1</v>
      </c>
      <c r="I1611" s="183"/>
      <c r="J1611" s="184">
        <f>ROUND(I1611*H1611,2)</f>
        <v>0</v>
      </c>
      <c r="K1611" s="180" t="s">
        <v>217</v>
      </c>
      <c r="L1611" s="43"/>
      <c r="M1611" s="185" t="s">
        <v>19</v>
      </c>
      <c r="N1611" s="186" t="s">
        <v>48</v>
      </c>
      <c r="O1611" s="68"/>
      <c r="P1611" s="187">
        <f>O1611*H1611</f>
        <v>0</v>
      </c>
      <c r="Q1611" s="187">
        <v>0</v>
      </c>
      <c r="R1611" s="187">
        <f>Q1611*H1611</f>
        <v>0</v>
      </c>
      <c r="S1611" s="187">
        <v>9.0600000000000003E-3</v>
      </c>
      <c r="T1611" s="188">
        <f>S1611*H1611</f>
        <v>9.0600000000000003E-3</v>
      </c>
      <c r="U1611" s="38"/>
      <c r="V1611" s="38"/>
      <c r="W1611" s="38"/>
      <c r="X1611" s="38"/>
      <c r="Y1611" s="38"/>
      <c r="Z1611" s="38"/>
      <c r="AA1611" s="38"/>
      <c r="AB1611" s="38"/>
      <c r="AC1611" s="38"/>
      <c r="AD1611" s="38"/>
      <c r="AE1611" s="38"/>
      <c r="AR1611" s="189" t="s">
        <v>315</v>
      </c>
      <c r="AT1611" s="189" t="s">
        <v>214</v>
      </c>
      <c r="AU1611" s="189" t="s">
        <v>87</v>
      </c>
      <c r="AY1611" s="21" t="s">
        <v>211</v>
      </c>
      <c r="BE1611" s="190">
        <f>IF(N1611="základní",J1611,0)</f>
        <v>0</v>
      </c>
      <c r="BF1611" s="190">
        <f>IF(N1611="snížená",J1611,0)</f>
        <v>0</v>
      </c>
      <c r="BG1611" s="190">
        <f>IF(N1611="zákl. přenesená",J1611,0)</f>
        <v>0</v>
      </c>
      <c r="BH1611" s="190">
        <f>IF(N1611="sníž. přenesená",J1611,0)</f>
        <v>0</v>
      </c>
      <c r="BI1611" s="190">
        <f>IF(N1611="nulová",J1611,0)</f>
        <v>0</v>
      </c>
      <c r="BJ1611" s="21" t="s">
        <v>85</v>
      </c>
      <c r="BK1611" s="190">
        <f>ROUND(I1611*H1611,2)</f>
        <v>0</v>
      </c>
      <c r="BL1611" s="21" t="s">
        <v>315</v>
      </c>
      <c r="BM1611" s="189" t="s">
        <v>1328</v>
      </c>
    </row>
    <row r="1612" spans="1:65" s="2" customFormat="1">
      <c r="A1612" s="38"/>
      <c r="B1612" s="39"/>
      <c r="C1612" s="40"/>
      <c r="D1612" s="191" t="s">
        <v>220</v>
      </c>
      <c r="E1612" s="40"/>
      <c r="F1612" s="192" t="s">
        <v>1329</v>
      </c>
      <c r="G1612" s="40"/>
      <c r="H1612" s="40"/>
      <c r="I1612" s="193"/>
      <c r="J1612" s="40"/>
      <c r="K1612" s="40"/>
      <c r="L1612" s="43"/>
      <c r="M1612" s="194"/>
      <c r="N1612" s="195"/>
      <c r="O1612" s="68"/>
      <c r="P1612" s="68"/>
      <c r="Q1612" s="68"/>
      <c r="R1612" s="68"/>
      <c r="S1612" s="68"/>
      <c r="T1612" s="69"/>
      <c r="U1612" s="38"/>
      <c r="V1612" s="38"/>
      <c r="W1612" s="38"/>
      <c r="X1612" s="38"/>
      <c r="Y1612" s="38"/>
      <c r="Z1612" s="38"/>
      <c r="AA1612" s="38"/>
      <c r="AB1612" s="38"/>
      <c r="AC1612" s="38"/>
      <c r="AD1612" s="38"/>
      <c r="AE1612" s="38"/>
      <c r="AT1612" s="21" t="s">
        <v>220</v>
      </c>
      <c r="AU1612" s="21" t="s">
        <v>87</v>
      </c>
    </row>
    <row r="1613" spans="1:65" s="2" customFormat="1" ht="24.2" customHeight="1">
      <c r="A1613" s="38"/>
      <c r="B1613" s="39"/>
      <c r="C1613" s="178" t="s">
        <v>1330</v>
      </c>
      <c r="D1613" s="178" t="s">
        <v>214</v>
      </c>
      <c r="E1613" s="179" t="s">
        <v>1331</v>
      </c>
      <c r="F1613" s="180" t="s">
        <v>1332</v>
      </c>
      <c r="G1613" s="181" t="s">
        <v>131</v>
      </c>
      <c r="H1613" s="182">
        <v>5</v>
      </c>
      <c r="I1613" s="183"/>
      <c r="J1613" s="184">
        <f>ROUND(I1613*H1613,2)</f>
        <v>0</v>
      </c>
      <c r="K1613" s="180" t="s">
        <v>217</v>
      </c>
      <c r="L1613" s="43"/>
      <c r="M1613" s="185" t="s">
        <v>19</v>
      </c>
      <c r="N1613" s="186" t="s">
        <v>48</v>
      </c>
      <c r="O1613" s="68"/>
      <c r="P1613" s="187">
        <f>O1613*H1613</f>
        <v>0</v>
      </c>
      <c r="Q1613" s="187">
        <v>0</v>
      </c>
      <c r="R1613" s="187">
        <f>Q1613*H1613</f>
        <v>0</v>
      </c>
      <c r="S1613" s="187">
        <v>2.2300000000000002E-3</v>
      </c>
      <c r="T1613" s="188">
        <f>S1613*H1613</f>
        <v>1.115E-2</v>
      </c>
      <c r="U1613" s="38"/>
      <c r="V1613" s="38"/>
      <c r="W1613" s="38"/>
      <c r="X1613" s="38"/>
      <c r="Y1613" s="38"/>
      <c r="Z1613" s="38"/>
      <c r="AA1613" s="38"/>
      <c r="AB1613" s="38"/>
      <c r="AC1613" s="38"/>
      <c r="AD1613" s="38"/>
      <c r="AE1613" s="38"/>
      <c r="AR1613" s="189" t="s">
        <v>315</v>
      </c>
      <c r="AT1613" s="189" t="s">
        <v>214</v>
      </c>
      <c r="AU1613" s="189" t="s">
        <v>87</v>
      </c>
      <c r="AY1613" s="21" t="s">
        <v>211</v>
      </c>
      <c r="BE1613" s="190">
        <f>IF(N1613="základní",J1613,0)</f>
        <v>0</v>
      </c>
      <c r="BF1613" s="190">
        <f>IF(N1613="snížená",J1613,0)</f>
        <v>0</v>
      </c>
      <c r="BG1613" s="190">
        <f>IF(N1613="zákl. přenesená",J1613,0)</f>
        <v>0</v>
      </c>
      <c r="BH1613" s="190">
        <f>IF(N1613="sníž. přenesená",J1613,0)</f>
        <v>0</v>
      </c>
      <c r="BI1613" s="190">
        <f>IF(N1613="nulová",J1613,0)</f>
        <v>0</v>
      </c>
      <c r="BJ1613" s="21" t="s">
        <v>85</v>
      </c>
      <c r="BK1613" s="190">
        <f>ROUND(I1613*H1613,2)</f>
        <v>0</v>
      </c>
      <c r="BL1613" s="21" t="s">
        <v>315</v>
      </c>
      <c r="BM1613" s="189" t="s">
        <v>1333</v>
      </c>
    </row>
    <row r="1614" spans="1:65" s="2" customFormat="1">
      <c r="A1614" s="38"/>
      <c r="B1614" s="39"/>
      <c r="C1614" s="40"/>
      <c r="D1614" s="191" t="s">
        <v>220</v>
      </c>
      <c r="E1614" s="40"/>
      <c r="F1614" s="192" t="s">
        <v>1334</v>
      </c>
      <c r="G1614" s="40"/>
      <c r="H1614" s="40"/>
      <c r="I1614" s="193"/>
      <c r="J1614" s="40"/>
      <c r="K1614" s="40"/>
      <c r="L1614" s="43"/>
      <c r="M1614" s="194"/>
      <c r="N1614" s="195"/>
      <c r="O1614" s="68"/>
      <c r="P1614" s="68"/>
      <c r="Q1614" s="68"/>
      <c r="R1614" s="68"/>
      <c r="S1614" s="68"/>
      <c r="T1614" s="69"/>
      <c r="U1614" s="38"/>
      <c r="V1614" s="38"/>
      <c r="W1614" s="38"/>
      <c r="X1614" s="38"/>
      <c r="Y1614" s="38"/>
      <c r="Z1614" s="38"/>
      <c r="AA1614" s="38"/>
      <c r="AB1614" s="38"/>
      <c r="AC1614" s="38"/>
      <c r="AD1614" s="38"/>
      <c r="AE1614" s="38"/>
      <c r="AT1614" s="21" t="s">
        <v>220</v>
      </c>
      <c r="AU1614" s="21" t="s">
        <v>87</v>
      </c>
    </row>
    <row r="1615" spans="1:65" s="13" customFormat="1">
      <c r="B1615" s="196"/>
      <c r="C1615" s="197"/>
      <c r="D1615" s="198" t="s">
        <v>222</v>
      </c>
      <c r="E1615" s="199" t="s">
        <v>19</v>
      </c>
      <c r="F1615" s="200" t="s">
        <v>223</v>
      </c>
      <c r="G1615" s="197"/>
      <c r="H1615" s="199" t="s">
        <v>19</v>
      </c>
      <c r="I1615" s="201"/>
      <c r="J1615" s="197"/>
      <c r="K1615" s="197"/>
      <c r="L1615" s="202"/>
      <c r="M1615" s="203"/>
      <c r="N1615" s="204"/>
      <c r="O1615" s="204"/>
      <c r="P1615" s="204"/>
      <c r="Q1615" s="204"/>
      <c r="R1615" s="204"/>
      <c r="S1615" s="204"/>
      <c r="T1615" s="205"/>
      <c r="AT1615" s="206" t="s">
        <v>222</v>
      </c>
      <c r="AU1615" s="206" t="s">
        <v>87</v>
      </c>
      <c r="AV1615" s="13" t="s">
        <v>85</v>
      </c>
      <c r="AW1615" s="13" t="s">
        <v>36</v>
      </c>
      <c r="AX1615" s="13" t="s">
        <v>77</v>
      </c>
      <c r="AY1615" s="206" t="s">
        <v>211</v>
      </c>
    </row>
    <row r="1616" spans="1:65" s="13" customFormat="1">
      <c r="B1616" s="196"/>
      <c r="C1616" s="197"/>
      <c r="D1616" s="198" t="s">
        <v>222</v>
      </c>
      <c r="E1616" s="199" t="s">
        <v>19</v>
      </c>
      <c r="F1616" s="200" t="s">
        <v>341</v>
      </c>
      <c r="G1616" s="197"/>
      <c r="H1616" s="199" t="s">
        <v>19</v>
      </c>
      <c r="I1616" s="201"/>
      <c r="J1616" s="197"/>
      <c r="K1616" s="197"/>
      <c r="L1616" s="202"/>
      <c r="M1616" s="203"/>
      <c r="N1616" s="204"/>
      <c r="O1616" s="204"/>
      <c r="P1616" s="204"/>
      <c r="Q1616" s="204"/>
      <c r="R1616" s="204"/>
      <c r="S1616" s="204"/>
      <c r="T1616" s="205"/>
      <c r="AT1616" s="206" t="s">
        <v>222</v>
      </c>
      <c r="AU1616" s="206" t="s">
        <v>87</v>
      </c>
      <c r="AV1616" s="13" t="s">
        <v>85</v>
      </c>
      <c r="AW1616" s="13" t="s">
        <v>36</v>
      </c>
      <c r="AX1616" s="13" t="s">
        <v>77</v>
      </c>
      <c r="AY1616" s="206" t="s">
        <v>211</v>
      </c>
    </row>
    <row r="1617" spans="1:65" s="14" customFormat="1">
      <c r="B1617" s="207"/>
      <c r="C1617" s="208"/>
      <c r="D1617" s="198" t="s">
        <v>222</v>
      </c>
      <c r="E1617" s="209" t="s">
        <v>19</v>
      </c>
      <c r="F1617" s="210" t="s">
        <v>1296</v>
      </c>
      <c r="G1617" s="208"/>
      <c r="H1617" s="211">
        <v>5</v>
      </c>
      <c r="I1617" s="212"/>
      <c r="J1617" s="208"/>
      <c r="K1617" s="208"/>
      <c r="L1617" s="213"/>
      <c r="M1617" s="214"/>
      <c r="N1617" s="215"/>
      <c r="O1617" s="215"/>
      <c r="P1617" s="215"/>
      <c r="Q1617" s="215"/>
      <c r="R1617" s="215"/>
      <c r="S1617" s="215"/>
      <c r="T1617" s="216"/>
      <c r="AT1617" s="217" t="s">
        <v>222</v>
      </c>
      <c r="AU1617" s="217" t="s">
        <v>87</v>
      </c>
      <c r="AV1617" s="14" t="s">
        <v>87</v>
      </c>
      <c r="AW1617" s="14" t="s">
        <v>36</v>
      </c>
      <c r="AX1617" s="14" t="s">
        <v>77</v>
      </c>
      <c r="AY1617" s="217" t="s">
        <v>211</v>
      </c>
    </row>
    <row r="1618" spans="1:65" s="15" customFormat="1">
      <c r="B1618" s="218"/>
      <c r="C1618" s="219"/>
      <c r="D1618" s="198" t="s">
        <v>222</v>
      </c>
      <c r="E1618" s="220" t="s">
        <v>19</v>
      </c>
      <c r="F1618" s="221" t="s">
        <v>227</v>
      </c>
      <c r="G1618" s="219"/>
      <c r="H1618" s="222">
        <v>5</v>
      </c>
      <c r="I1618" s="223"/>
      <c r="J1618" s="219"/>
      <c r="K1618" s="219"/>
      <c r="L1618" s="224"/>
      <c r="M1618" s="225"/>
      <c r="N1618" s="226"/>
      <c r="O1618" s="226"/>
      <c r="P1618" s="226"/>
      <c r="Q1618" s="226"/>
      <c r="R1618" s="226"/>
      <c r="S1618" s="226"/>
      <c r="T1618" s="227"/>
      <c r="AT1618" s="228" t="s">
        <v>222</v>
      </c>
      <c r="AU1618" s="228" t="s">
        <v>87</v>
      </c>
      <c r="AV1618" s="15" t="s">
        <v>218</v>
      </c>
      <c r="AW1618" s="15" t="s">
        <v>36</v>
      </c>
      <c r="AX1618" s="15" t="s">
        <v>85</v>
      </c>
      <c r="AY1618" s="228" t="s">
        <v>211</v>
      </c>
    </row>
    <row r="1619" spans="1:65" s="2" customFormat="1" ht="21.75" customHeight="1">
      <c r="A1619" s="38"/>
      <c r="B1619" s="39"/>
      <c r="C1619" s="178" t="s">
        <v>1335</v>
      </c>
      <c r="D1619" s="178" t="s">
        <v>214</v>
      </c>
      <c r="E1619" s="179" t="s">
        <v>1336</v>
      </c>
      <c r="F1619" s="180" t="s">
        <v>1337</v>
      </c>
      <c r="G1619" s="181" t="s">
        <v>131</v>
      </c>
      <c r="H1619" s="182">
        <v>18.7</v>
      </c>
      <c r="I1619" s="183"/>
      <c r="J1619" s="184">
        <f>ROUND(I1619*H1619,2)</f>
        <v>0</v>
      </c>
      <c r="K1619" s="180" t="s">
        <v>217</v>
      </c>
      <c r="L1619" s="43"/>
      <c r="M1619" s="185" t="s">
        <v>19</v>
      </c>
      <c r="N1619" s="186" t="s">
        <v>48</v>
      </c>
      <c r="O1619" s="68"/>
      <c r="P1619" s="187">
        <f>O1619*H1619</f>
        <v>0</v>
      </c>
      <c r="Q1619" s="187">
        <v>0</v>
      </c>
      <c r="R1619" s="187">
        <f>Q1619*H1619</f>
        <v>0</v>
      </c>
      <c r="S1619" s="187">
        <v>1.75E-3</v>
      </c>
      <c r="T1619" s="188">
        <f>S1619*H1619</f>
        <v>3.2724999999999997E-2</v>
      </c>
      <c r="U1619" s="38"/>
      <c r="V1619" s="38"/>
      <c r="W1619" s="38"/>
      <c r="X1619" s="38"/>
      <c r="Y1619" s="38"/>
      <c r="Z1619" s="38"/>
      <c r="AA1619" s="38"/>
      <c r="AB1619" s="38"/>
      <c r="AC1619" s="38"/>
      <c r="AD1619" s="38"/>
      <c r="AE1619" s="38"/>
      <c r="AR1619" s="189" t="s">
        <v>315</v>
      </c>
      <c r="AT1619" s="189" t="s">
        <v>214</v>
      </c>
      <c r="AU1619" s="189" t="s">
        <v>87</v>
      </c>
      <c r="AY1619" s="21" t="s">
        <v>211</v>
      </c>
      <c r="BE1619" s="190">
        <f>IF(N1619="základní",J1619,0)</f>
        <v>0</v>
      </c>
      <c r="BF1619" s="190">
        <f>IF(N1619="snížená",J1619,0)</f>
        <v>0</v>
      </c>
      <c r="BG1619" s="190">
        <f>IF(N1619="zákl. přenesená",J1619,0)</f>
        <v>0</v>
      </c>
      <c r="BH1619" s="190">
        <f>IF(N1619="sníž. přenesená",J1619,0)</f>
        <v>0</v>
      </c>
      <c r="BI1619" s="190">
        <f>IF(N1619="nulová",J1619,0)</f>
        <v>0</v>
      </c>
      <c r="BJ1619" s="21" t="s">
        <v>85</v>
      </c>
      <c r="BK1619" s="190">
        <f>ROUND(I1619*H1619,2)</f>
        <v>0</v>
      </c>
      <c r="BL1619" s="21" t="s">
        <v>315</v>
      </c>
      <c r="BM1619" s="189" t="s">
        <v>1338</v>
      </c>
    </row>
    <row r="1620" spans="1:65" s="2" customFormat="1">
      <c r="A1620" s="38"/>
      <c r="B1620" s="39"/>
      <c r="C1620" s="40"/>
      <c r="D1620" s="191" t="s">
        <v>220</v>
      </c>
      <c r="E1620" s="40"/>
      <c r="F1620" s="192" t="s">
        <v>1339</v>
      </c>
      <c r="G1620" s="40"/>
      <c r="H1620" s="40"/>
      <c r="I1620" s="193"/>
      <c r="J1620" s="40"/>
      <c r="K1620" s="40"/>
      <c r="L1620" s="43"/>
      <c r="M1620" s="194"/>
      <c r="N1620" s="195"/>
      <c r="O1620" s="68"/>
      <c r="P1620" s="68"/>
      <c r="Q1620" s="68"/>
      <c r="R1620" s="68"/>
      <c r="S1620" s="68"/>
      <c r="T1620" s="69"/>
      <c r="U1620" s="38"/>
      <c r="V1620" s="38"/>
      <c r="W1620" s="38"/>
      <c r="X1620" s="38"/>
      <c r="Y1620" s="38"/>
      <c r="Z1620" s="38"/>
      <c r="AA1620" s="38"/>
      <c r="AB1620" s="38"/>
      <c r="AC1620" s="38"/>
      <c r="AD1620" s="38"/>
      <c r="AE1620" s="38"/>
      <c r="AT1620" s="21" t="s">
        <v>220</v>
      </c>
      <c r="AU1620" s="21" t="s">
        <v>87</v>
      </c>
    </row>
    <row r="1621" spans="1:65" s="13" customFormat="1">
      <c r="B1621" s="196"/>
      <c r="C1621" s="197"/>
      <c r="D1621" s="198" t="s">
        <v>222</v>
      </c>
      <c r="E1621" s="199" t="s">
        <v>19</v>
      </c>
      <c r="F1621" s="200" t="s">
        <v>223</v>
      </c>
      <c r="G1621" s="197"/>
      <c r="H1621" s="199" t="s">
        <v>19</v>
      </c>
      <c r="I1621" s="201"/>
      <c r="J1621" s="197"/>
      <c r="K1621" s="197"/>
      <c r="L1621" s="202"/>
      <c r="M1621" s="203"/>
      <c r="N1621" s="204"/>
      <c r="O1621" s="204"/>
      <c r="P1621" s="204"/>
      <c r="Q1621" s="204"/>
      <c r="R1621" s="204"/>
      <c r="S1621" s="204"/>
      <c r="T1621" s="205"/>
      <c r="AT1621" s="206" t="s">
        <v>222</v>
      </c>
      <c r="AU1621" s="206" t="s">
        <v>87</v>
      </c>
      <c r="AV1621" s="13" t="s">
        <v>85</v>
      </c>
      <c r="AW1621" s="13" t="s">
        <v>36</v>
      </c>
      <c r="AX1621" s="13" t="s">
        <v>77</v>
      </c>
      <c r="AY1621" s="206" t="s">
        <v>211</v>
      </c>
    </row>
    <row r="1622" spans="1:65" s="13" customFormat="1">
      <c r="B1622" s="196"/>
      <c r="C1622" s="197"/>
      <c r="D1622" s="198" t="s">
        <v>222</v>
      </c>
      <c r="E1622" s="199" t="s">
        <v>19</v>
      </c>
      <c r="F1622" s="200" t="s">
        <v>341</v>
      </c>
      <c r="G1622" s="197"/>
      <c r="H1622" s="199" t="s">
        <v>19</v>
      </c>
      <c r="I1622" s="201"/>
      <c r="J1622" s="197"/>
      <c r="K1622" s="197"/>
      <c r="L1622" s="202"/>
      <c r="M1622" s="203"/>
      <c r="N1622" s="204"/>
      <c r="O1622" s="204"/>
      <c r="P1622" s="204"/>
      <c r="Q1622" s="204"/>
      <c r="R1622" s="204"/>
      <c r="S1622" s="204"/>
      <c r="T1622" s="205"/>
      <c r="AT1622" s="206" t="s">
        <v>222</v>
      </c>
      <c r="AU1622" s="206" t="s">
        <v>87</v>
      </c>
      <c r="AV1622" s="13" t="s">
        <v>85</v>
      </c>
      <c r="AW1622" s="13" t="s">
        <v>36</v>
      </c>
      <c r="AX1622" s="13" t="s">
        <v>77</v>
      </c>
      <c r="AY1622" s="206" t="s">
        <v>211</v>
      </c>
    </row>
    <row r="1623" spans="1:65" s="14" customFormat="1">
      <c r="B1623" s="207"/>
      <c r="C1623" s="208"/>
      <c r="D1623" s="198" t="s">
        <v>222</v>
      </c>
      <c r="E1623" s="209" t="s">
        <v>19</v>
      </c>
      <c r="F1623" s="210" t="s">
        <v>1340</v>
      </c>
      <c r="G1623" s="208"/>
      <c r="H1623" s="211">
        <v>18.7</v>
      </c>
      <c r="I1623" s="212"/>
      <c r="J1623" s="208"/>
      <c r="K1623" s="208"/>
      <c r="L1623" s="213"/>
      <c r="M1623" s="214"/>
      <c r="N1623" s="215"/>
      <c r="O1623" s="215"/>
      <c r="P1623" s="215"/>
      <c r="Q1623" s="215"/>
      <c r="R1623" s="215"/>
      <c r="S1623" s="215"/>
      <c r="T1623" s="216"/>
      <c r="AT1623" s="217" t="s">
        <v>222</v>
      </c>
      <c r="AU1623" s="217" t="s">
        <v>87</v>
      </c>
      <c r="AV1623" s="14" t="s">
        <v>87</v>
      </c>
      <c r="AW1623" s="14" t="s">
        <v>36</v>
      </c>
      <c r="AX1623" s="14" t="s">
        <v>77</v>
      </c>
      <c r="AY1623" s="217" t="s">
        <v>211</v>
      </c>
    </row>
    <row r="1624" spans="1:65" s="15" customFormat="1">
      <c r="B1624" s="218"/>
      <c r="C1624" s="219"/>
      <c r="D1624" s="198" t="s">
        <v>222</v>
      </c>
      <c r="E1624" s="220" t="s">
        <v>19</v>
      </c>
      <c r="F1624" s="221" t="s">
        <v>227</v>
      </c>
      <c r="G1624" s="219"/>
      <c r="H1624" s="222">
        <v>18.7</v>
      </c>
      <c r="I1624" s="223"/>
      <c r="J1624" s="219"/>
      <c r="K1624" s="219"/>
      <c r="L1624" s="224"/>
      <c r="M1624" s="225"/>
      <c r="N1624" s="226"/>
      <c r="O1624" s="226"/>
      <c r="P1624" s="226"/>
      <c r="Q1624" s="226"/>
      <c r="R1624" s="226"/>
      <c r="S1624" s="226"/>
      <c r="T1624" s="227"/>
      <c r="AT1624" s="228" t="s">
        <v>222</v>
      </c>
      <c r="AU1624" s="228" t="s">
        <v>87</v>
      </c>
      <c r="AV1624" s="15" t="s">
        <v>218</v>
      </c>
      <c r="AW1624" s="15" t="s">
        <v>36</v>
      </c>
      <c r="AX1624" s="15" t="s">
        <v>85</v>
      </c>
      <c r="AY1624" s="228" t="s">
        <v>211</v>
      </c>
    </row>
    <row r="1625" spans="1:65" s="2" customFormat="1" ht="24.2" customHeight="1">
      <c r="A1625" s="38"/>
      <c r="B1625" s="39"/>
      <c r="C1625" s="178" t="s">
        <v>1341</v>
      </c>
      <c r="D1625" s="178" t="s">
        <v>214</v>
      </c>
      <c r="E1625" s="179" t="s">
        <v>1342</v>
      </c>
      <c r="F1625" s="180" t="s">
        <v>1343</v>
      </c>
      <c r="G1625" s="181" t="s">
        <v>131</v>
      </c>
      <c r="H1625" s="182">
        <v>91</v>
      </c>
      <c r="I1625" s="183"/>
      <c r="J1625" s="184">
        <f>ROUND(I1625*H1625,2)</f>
        <v>0</v>
      </c>
      <c r="K1625" s="180" t="s">
        <v>217</v>
      </c>
      <c r="L1625" s="43"/>
      <c r="M1625" s="185" t="s">
        <v>19</v>
      </c>
      <c r="N1625" s="186" t="s">
        <v>48</v>
      </c>
      <c r="O1625" s="68"/>
      <c r="P1625" s="187">
        <f>O1625*H1625</f>
        <v>0</v>
      </c>
      <c r="Q1625" s="187">
        <v>0</v>
      </c>
      <c r="R1625" s="187">
        <f>Q1625*H1625</f>
        <v>0</v>
      </c>
      <c r="S1625" s="187">
        <v>2.5999999999999999E-3</v>
      </c>
      <c r="T1625" s="188">
        <f>S1625*H1625</f>
        <v>0.23659999999999998</v>
      </c>
      <c r="U1625" s="38"/>
      <c r="V1625" s="38"/>
      <c r="W1625" s="38"/>
      <c r="X1625" s="38"/>
      <c r="Y1625" s="38"/>
      <c r="Z1625" s="38"/>
      <c r="AA1625" s="38"/>
      <c r="AB1625" s="38"/>
      <c r="AC1625" s="38"/>
      <c r="AD1625" s="38"/>
      <c r="AE1625" s="38"/>
      <c r="AR1625" s="189" t="s">
        <v>315</v>
      </c>
      <c r="AT1625" s="189" t="s">
        <v>214</v>
      </c>
      <c r="AU1625" s="189" t="s">
        <v>87</v>
      </c>
      <c r="AY1625" s="21" t="s">
        <v>211</v>
      </c>
      <c r="BE1625" s="190">
        <f>IF(N1625="základní",J1625,0)</f>
        <v>0</v>
      </c>
      <c r="BF1625" s="190">
        <f>IF(N1625="snížená",J1625,0)</f>
        <v>0</v>
      </c>
      <c r="BG1625" s="190">
        <f>IF(N1625="zákl. přenesená",J1625,0)</f>
        <v>0</v>
      </c>
      <c r="BH1625" s="190">
        <f>IF(N1625="sníž. přenesená",J1625,0)</f>
        <v>0</v>
      </c>
      <c r="BI1625" s="190">
        <f>IF(N1625="nulová",J1625,0)</f>
        <v>0</v>
      </c>
      <c r="BJ1625" s="21" t="s">
        <v>85</v>
      </c>
      <c r="BK1625" s="190">
        <f>ROUND(I1625*H1625,2)</f>
        <v>0</v>
      </c>
      <c r="BL1625" s="21" t="s">
        <v>315</v>
      </c>
      <c r="BM1625" s="189" t="s">
        <v>1344</v>
      </c>
    </row>
    <row r="1626" spans="1:65" s="2" customFormat="1">
      <c r="A1626" s="38"/>
      <c r="B1626" s="39"/>
      <c r="C1626" s="40"/>
      <c r="D1626" s="191" t="s">
        <v>220</v>
      </c>
      <c r="E1626" s="40"/>
      <c r="F1626" s="192" t="s">
        <v>1345</v>
      </c>
      <c r="G1626" s="40"/>
      <c r="H1626" s="40"/>
      <c r="I1626" s="193"/>
      <c r="J1626" s="40"/>
      <c r="K1626" s="40"/>
      <c r="L1626" s="43"/>
      <c r="M1626" s="194"/>
      <c r="N1626" s="195"/>
      <c r="O1626" s="68"/>
      <c r="P1626" s="68"/>
      <c r="Q1626" s="68"/>
      <c r="R1626" s="68"/>
      <c r="S1626" s="68"/>
      <c r="T1626" s="69"/>
      <c r="U1626" s="38"/>
      <c r="V1626" s="38"/>
      <c r="W1626" s="38"/>
      <c r="X1626" s="38"/>
      <c r="Y1626" s="38"/>
      <c r="Z1626" s="38"/>
      <c r="AA1626" s="38"/>
      <c r="AB1626" s="38"/>
      <c r="AC1626" s="38"/>
      <c r="AD1626" s="38"/>
      <c r="AE1626" s="38"/>
      <c r="AT1626" s="21" t="s">
        <v>220</v>
      </c>
      <c r="AU1626" s="21" t="s">
        <v>87</v>
      </c>
    </row>
    <row r="1627" spans="1:65" s="13" customFormat="1">
      <c r="B1627" s="196"/>
      <c r="C1627" s="197"/>
      <c r="D1627" s="198" t="s">
        <v>222</v>
      </c>
      <c r="E1627" s="199" t="s">
        <v>19</v>
      </c>
      <c r="F1627" s="200" t="s">
        <v>223</v>
      </c>
      <c r="G1627" s="197"/>
      <c r="H1627" s="199" t="s">
        <v>19</v>
      </c>
      <c r="I1627" s="201"/>
      <c r="J1627" s="197"/>
      <c r="K1627" s="197"/>
      <c r="L1627" s="202"/>
      <c r="M1627" s="203"/>
      <c r="N1627" s="204"/>
      <c r="O1627" s="204"/>
      <c r="P1627" s="204"/>
      <c r="Q1627" s="204"/>
      <c r="R1627" s="204"/>
      <c r="S1627" s="204"/>
      <c r="T1627" s="205"/>
      <c r="AT1627" s="206" t="s">
        <v>222</v>
      </c>
      <c r="AU1627" s="206" t="s">
        <v>87</v>
      </c>
      <c r="AV1627" s="13" t="s">
        <v>85</v>
      </c>
      <c r="AW1627" s="13" t="s">
        <v>36</v>
      </c>
      <c r="AX1627" s="13" t="s">
        <v>77</v>
      </c>
      <c r="AY1627" s="206" t="s">
        <v>211</v>
      </c>
    </row>
    <row r="1628" spans="1:65" s="13" customFormat="1">
      <c r="B1628" s="196"/>
      <c r="C1628" s="197"/>
      <c r="D1628" s="198" t="s">
        <v>222</v>
      </c>
      <c r="E1628" s="199" t="s">
        <v>19</v>
      </c>
      <c r="F1628" s="200" t="s">
        <v>341</v>
      </c>
      <c r="G1628" s="197"/>
      <c r="H1628" s="199" t="s">
        <v>19</v>
      </c>
      <c r="I1628" s="201"/>
      <c r="J1628" s="197"/>
      <c r="K1628" s="197"/>
      <c r="L1628" s="202"/>
      <c r="M1628" s="203"/>
      <c r="N1628" s="204"/>
      <c r="O1628" s="204"/>
      <c r="P1628" s="204"/>
      <c r="Q1628" s="204"/>
      <c r="R1628" s="204"/>
      <c r="S1628" s="204"/>
      <c r="T1628" s="205"/>
      <c r="AT1628" s="206" t="s">
        <v>222</v>
      </c>
      <c r="AU1628" s="206" t="s">
        <v>87</v>
      </c>
      <c r="AV1628" s="13" t="s">
        <v>85</v>
      </c>
      <c r="AW1628" s="13" t="s">
        <v>36</v>
      </c>
      <c r="AX1628" s="13" t="s">
        <v>77</v>
      </c>
      <c r="AY1628" s="206" t="s">
        <v>211</v>
      </c>
    </row>
    <row r="1629" spans="1:65" s="14" customFormat="1">
      <c r="B1629" s="207"/>
      <c r="C1629" s="208"/>
      <c r="D1629" s="198" t="s">
        <v>222</v>
      </c>
      <c r="E1629" s="209" t="s">
        <v>19</v>
      </c>
      <c r="F1629" s="210" t="s">
        <v>1346</v>
      </c>
      <c r="G1629" s="208"/>
      <c r="H1629" s="211">
        <v>20.100000000000001</v>
      </c>
      <c r="I1629" s="212"/>
      <c r="J1629" s="208"/>
      <c r="K1629" s="208"/>
      <c r="L1629" s="213"/>
      <c r="M1629" s="214"/>
      <c r="N1629" s="215"/>
      <c r="O1629" s="215"/>
      <c r="P1629" s="215"/>
      <c r="Q1629" s="215"/>
      <c r="R1629" s="215"/>
      <c r="S1629" s="215"/>
      <c r="T1629" s="216"/>
      <c r="AT1629" s="217" t="s">
        <v>222</v>
      </c>
      <c r="AU1629" s="217" t="s">
        <v>87</v>
      </c>
      <c r="AV1629" s="14" t="s">
        <v>87</v>
      </c>
      <c r="AW1629" s="14" t="s">
        <v>36</v>
      </c>
      <c r="AX1629" s="14" t="s">
        <v>77</v>
      </c>
      <c r="AY1629" s="217" t="s">
        <v>211</v>
      </c>
    </row>
    <row r="1630" spans="1:65" s="14" customFormat="1">
      <c r="B1630" s="207"/>
      <c r="C1630" s="208"/>
      <c r="D1630" s="198" t="s">
        <v>222</v>
      </c>
      <c r="E1630" s="209" t="s">
        <v>19</v>
      </c>
      <c r="F1630" s="210" t="s">
        <v>1347</v>
      </c>
      <c r="G1630" s="208"/>
      <c r="H1630" s="211">
        <v>65.900000000000006</v>
      </c>
      <c r="I1630" s="212"/>
      <c r="J1630" s="208"/>
      <c r="K1630" s="208"/>
      <c r="L1630" s="213"/>
      <c r="M1630" s="214"/>
      <c r="N1630" s="215"/>
      <c r="O1630" s="215"/>
      <c r="P1630" s="215"/>
      <c r="Q1630" s="215"/>
      <c r="R1630" s="215"/>
      <c r="S1630" s="215"/>
      <c r="T1630" s="216"/>
      <c r="AT1630" s="217" t="s">
        <v>222</v>
      </c>
      <c r="AU1630" s="217" t="s">
        <v>87</v>
      </c>
      <c r="AV1630" s="14" t="s">
        <v>87</v>
      </c>
      <c r="AW1630" s="14" t="s">
        <v>36</v>
      </c>
      <c r="AX1630" s="14" t="s">
        <v>77</v>
      </c>
      <c r="AY1630" s="217" t="s">
        <v>211</v>
      </c>
    </row>
    <row r="1631" spans="1:65" s="13" customFormat="1">
      <c r="B1631" s="196"/>
      <c r="C1631" s="197"/>
      <c r="D1631" s="198" t="s">
        <v>222</v>
      </c>
      <c r="E1631" s="199" t="s">
        <v>19</v>
      </c>
      <c r="F1631" s="200" t="s">
        <v>307</v>
      </c>
      <c r="G1631" s="197"/>
      <c r="H1631" s="199" t="s">
        <v>19</v>
      </c>
      <c r="I1631" s="201"/>
      <c r="J1631" s="197"/>
      <c r="K1631" s="197"/>
      <c r="L1631" s="202"/>
      <c r="M1631" s="203"/>
      <c r="N1631" s="204"/>
      <c r="O1631" s="204"/>
      <c r="P1631" s="204"/>
      <c r="Q1631" s="204"/>
      <c r="R1631" s="204"/>
      <c r="S1631" s="204"/>
      <c r="T1631" s="205"/>
      <c r="AT1631" s="206" t="s">
        <v>222</v>
      </c>
      <c r="AU1631" s="206" t="s">
        <v>87</v>
      </c>
      <c r="AV1631" s="13" t="s">
        <v>85</v>
      </c>
      <c r="AW1631" s="13" t="s">
        <v>36</v>
      </c>
      <c r="AX1631" s="13" t="s">
        <v>77</v>
      </c>
      <c r="AY1631" s="206" t="s">
        <v>211</v>
      </c>
    </row>
    <row r="1632" spans="1:65" s="14" customFormat="1">
      <c r="B1632" s="207"/>
      <c r="C1632" s="208"/>
      <c r="D1632" s="198" t="s">
        <v>222</v>
      </c>
      <c r="E1632" s="209" t="s">
        <v>19</v>
      </c>
      <c r="F1632" s="210" t="s">
        <v>1348</v>
      </c>
      <c r="G1632" s="208"/>
      <c r="H1632" s="211">
        <v>5</v>
      </c>
      <c r="I1632" s="212"/>
      <c r="J1632" s="208"/>
      <c r="K1632" s="208"/>
      <c r="L1632" s="213"/>
      <c r="M1632" s="214"/>
      <c r="N1632" s="215"/>
      <c r="O1632" s="215"/>
      <c r="P1632" s="215"/>
      <c r="Q1632" s="215"/>
      <c r="R1632" s="215"/>
      <c r="S1632" s="215"/>
      <c r="T1632" s="216"/>
      <c r="AT1632" s="217" t="s">
        <v>222</v>
      </c>
      <c r="AU1632" s="217" t="s">
        <v>87</v>
      </c>
      <c r="AV1632" s="14" t="s">
        <v>87</v>
      </c>
      <c r="AW1632" s="14" t="s">
        <v>36</v>
      </c>
      <c r="AX1632" s="14" t="s">
        <v>77</v>
      </c>
      <c r="AY1632" s="217" t="s">
        <v>211</v>
      </c>
    </row>
    <row r="1633" spans="1:65" s="15" customFormat="1">
      <c r="B1633" s="218"/>
      <c r="C1633" s="219"/>
      <c r="D1633" s="198" t="s">
        <v>222</v>
      </c>
      <c r="E1633" s="220" t="s">
        <v>19</v>
      </c>
      <c r="F1633" s="221" t="s">
        <v>227</v>
      </c>
      <c r="G1633" s="219"/>
      <c r="H1633" s="222">
        <v>91</v>
      </c>
      <c r="I1633" s="223"/>
      <c r="J1633" s="219"/>
      <c r="K1633" s="219"/>
      <c r="L1633" s="224"/>
      <c r="M1633" s="225"/>
      <c r="N1633" s="226"/>
      <c r="O1633" s="226"/>
      <c r="P1633" s="226"/>
      <c r="Q1633" s="226"/>
      <c r="R1633" s="226"/>
      <c r="S1633" s="226"/>
      <c r="T1633" s="227"/>
      <c r="AT1633" s="228" t="s">
        <v>222</v>
      </c>
      <c r="AU1633" s="228" t="s">
        <v>87</v>
      </c>
      <c r="AV1633" s="15" t="s">
        <v>218</v>
      </c>
      <c r="AW1633" s="15" t="s">
        <v>36</v>
      </c>
      <c r="AX1633" s="15" t="s">
        <v>85</v>
      </c>
      <c r="AY1633" s="228" t="s">
        <v>211</v>
      </c>
    </row>
    <row r="1634" spans="1:65" s="2" customFormat="1" ht="16.5" customHeight="1">
      <c r="A1634" s="38"/>
      <c r="B1634" s="39"/>
      <c r="C1634" s="178" t="s">
        <v>1349</v>
      </c>
      <c r="D1634" s="178" t="s">
        <v>214</v>
      </c>
      <c r="E1634" s="179" t="s">
        <v>1350</v>
      </c>
      <c r="F1634" s="180" t="s">
        <v>1351</v>
      </c>
      <c r="G1634" s="181" t="s">
        <v>131</v>
      </c>
      <c r="H1634" s="182">
        <v>91.2</v>
      </c>
      <c r="I1634" s="183"/>
      <c r="J1634" s="184">
        <f>ROUND(I1634*H1634,2)</f>
        <v>0</v>
      </c>
      <c r="K1634" s="180" t="s">
        <v>217</v>
      </c>
      <c r="L1634" s="43"/>
      <c r="M1634" s="185" t="s">
        <v>19</v>
      </c>
      <c r="N1634" s="186" t="s">
        <v>48</v>
      </c>
      <c r="O1634" s="68"/>
      <c r="P1634" s="187">
        <f>O1634*H1634</f>
        <v>0</v>
      </c>
      <c r="Q1634" s="187">
        <v>0</v>
      </c>
      <c r="R1634" s="187">
        <f>Q1634*H1634</f>
        <v>0</v>
      </c>
      <c r="S1634" s="187">
        <v>3.9399999999999999E-3</v>
      </c>
      <c r="T1634" s="188">
        <f>S1634*H1634</f>
        <v>0.35932799999999998</v>
      </c>
      <c r="U1634" s="38"/>
      <c r="V1634" s="38"/>
      <c r="W1634" s="38"/>
      <c r="X1634" s="38"/>
      <c r="Y1634" s="38"/>
      <c r="Z1634" s="38"/>
      <c r="AA1634" s="38"/>
      <c r="AB1634" s="38"/>
      <c r="AC1634" s="38"/>
      <c r="AD1634" s="38"/>
      <c r="AE1634" s="38"/>
      <c r="AR1634" s="189" t="s">
        <v>315</v>
      </c>
      <c r="AT1634" s="189" t="s">
        <v>214</v>
      </c>
      <c r="AU1634" s="189" t="s">
        <v>87</v>
      </c>
      <c r="AY1634" s="21" t="s">
        <v>211</v>
      </c>
      <c r="BE1634" s="190">
        <f>IF(N1634="základní",J1634,0)</f>
        <v>0</v>
      </c>
      <c r="BF1634" s="190">
        <f>IF(N1634="snížená",J1634,0)</f>
        <v>0</v>
      </c>
      <c r="BG1634" s="190">
        <f>IF(N1634="zákl. přenesená",J1634,0)</f>
        <v>0</v>
      </c>
      <c r="BH1634" s="190">
        <f>IF(N1634="sníž. přenesená",J1634,0)</f>
        <v>0</v>
      </c>
      <c r="BI1634" s="190">
        <f>IF(N1634="nulová",J1634,0)</f>
        <v>0</v>
      </c>
      <c r="BJ1634" s="21" t="s">
        <v>85</v>
      </c>
      <c r="BK1634" s="190">
        <f>ROUND(I1634*H1634,2)</f>
        <v>0</v>
      </c>
      <c r="BL1634" s="21" t="s">
        <v>315</v>
      </c>
      <c r="BM1634" s="189" t="s">
        <v>1352</v>
      </c>
    </row>
    <row r="1635" spans="1:65" s="2" customFormat="1">
      <c r="A1635" s="38"/>
      <c r="B1635" s="39"/>
      <c r="C1635" s="40"/>
      <c r="D1635" s="191" t="s">
        <v>220</v>
      </c>
      <c r="E1635" s="40"/>
      <c r="F1635" s="192" t="s">
        <v>1353</v>
      </c>
      <c r="G1635" s="40"/>
      <c r="H1635" s="40"/>
      <c r="I1635" s="193"/>
      <c r="J1635" s="40"/>
      <c r="K1635" s="40"/>
      <c r="L1635" s="43"/>
      <c r="M1635" s="194"/>
      <c r="N1635" s="195"/>
      <c r="O1635" s="68"/>
      <c r="P1635" s="68"/>
      <c r="Q1635" s="68"/>
      <c r="R1635" s="68"/>
      <c r="S1635" s="68"/>
      <c r="T1635" s="69"/>
      <c r="U1635" s="38"/>
      <c r="V1635" s="38"/>
      <c r="W1635" s="38"/>
      <c r="X1635" s="38"/>
      <c r="Y1635" s="38"/>
      <c r="Z1635" s="38"/>
      <c r="AA1635" s="38"/>
      <c r="AB1635" s="38"/>
      <c r="AC1635" s="38"/>
      <c r="AD1635" s="38"/>
      <c r="AE1635" s="38"/>
      <c r="AT1635" s="21" t="s">
        <v>220</v>
      </c>
      <c r="AU1635" s="21" t="s">
        <v>87</v>
      </c>
    </row>
    <row r="1636" spans="1:65" s="13" customFormat="1">
      <c r="B1636" s="196"/>
      <c r="C1636" s="197"/>
      <c r="D1636" s="198" t="s">
        <v>222</v>
      </c>
      <c r="E1636" s="199" t="s">
        <v>19</v>
      </c>
      <c r="F1636" s="200" t="s">
        <v>223</v>
      </c>
      <c r="G1636" s="197"/>
      <c r="H1636" s="199" t="s">
        <v>19</v>
      </c>
      <c r="I1636" s="201"/>
      <c r="J1636" s="197"/>
      <c r="K1636" s="197"/>
      <c r="L1636" s="202"/>
      <c r="M1636" s="203"/>
      <c r="N1636" s="204"/>
      <c r="O1636" s="204"/>
      <c r="P1636" s="204"/>
      <c r="Q1636" s="204"/>
      <c r="R1636" s="204"/>
      <c r="S1636" s="204"/>
      <c r="T1636" s="205"/>
      <c r="AT1636" s="206" t="s">
        <v>222</v>
      </c>
      <c r="AU1636" s="206" t="s">
        <v>87</v>
      </c>
      <c r="AV1636" s="13" t="s">
        <v>85</v>
      </c>
      <c r="AW1636" s="13" t="s">
        <v>36</v>
      </c>
      <c r="AX1636" s="13" t="s">
        <v>77</v>
      </c>
      <c r="AY1636" s="206" t="s">
        <v>211</v>
      </c>
    </row>
    <row r="1637" spans="1:65" s="13" customFormat="1">
      <c r="B1637" s="196"/>
      <c r="C1637" s="197"/>
      <c r="D1637" s="198" t="s">
        <v>222</v>
      </c>
      <c r="E1637" s="199" t="s">
        <v>19</v>
      </c>
      <c r="F1637" s="200" t="s">
        <v>341</v>
      </c>
      <c r="G1637" s="197"/>
      <c r="H1637" s="199" t="s">
        <v>19</v>
      </c>
      <c r="I1637" s="201"/>
      <c r="J1637" s="197"/>
      <c r="K1637" s="197"/>
      <c r="L1637" s="202"/>
      <c r="M1637" s="203"/>
      <c r="N1637" s="204"/>
      <c r="O1637" s="204"/>
      <c r="P1637" s="204"/>
      <c r="Q1637" s="204"/>
      <c r="R1637" s="204"/>
      <c r="S1637" s="204"/>
      <c r="T1637" s="205"/>
      <c r="AT1637" s="206" t="s">
        <v>222</v>
      </c>
      <c r="AU1637" s="206" t="s">
        <v>87</v>
      </c>
      <c r="AV1637" s="13" t="s">
        <v>85</v>
      </c>
      <c r="AW1637" s="13" t="s">
        <v>36</v>
      </c>
      <c r="AX1637" s="13" t="s">
        <v>77</v>
      </c>
      <c r="AY1637" s="206" t="s">
        <v>211</v>
      </c>
    </row>
    <row r="1638" spans="1:65" s="14" customFormat="1">
      <c r="B1638" s="207"/>
      <c r="C1638" s="208"/>
      <c r="D1638" s="198" t="s">
        <v>222</v>
      </c>
      <c r="E1638" s="209" t="s">
        <v>19</v>
      </c>
      <c r="F1638" s="210" t="s">
        <v>1354</v>
      </c>
      <c r="G1638" s="208"/>
      <c r="H1638" s="211">
        <v>19.2</v>
      </c>
      <c r="I1638" s="212"/>
      <c r="J1638" s="208"/>
      <c r="K1638" s="208"/>
      <c r="L1638" s="213"/>
      <c r="M1638" s="214"/>
      <c r="N1638" s="215"/>
      <c r="O1638" s="215"/>
      <c r="P1638" s="215"/>
      <c r="Q1638" s="215"/>
      <c r="R1638" s="215"/>
      <c r="S1638" s="215"/>
      <c r="T1638" s="216"/>
      <c r="AT1638" s="217" t="s">
        <v>222</v>
      </c>
      <c r="AU1638" s="217" t="s">
        <v>87</v>
      </c>
      <c r="AV1638" s="14" t="s">
        <v>87</v>
      </c>
      <c r="AW1638" s="14" t="s">
        <v>36</v>
      </c>
      <c r="AX1638" s="14" t="s">
        <v>77</v>
      </c>
      <c r="AY1638" s="217" t="s">
        <v>211</v>
      </c>
    </row>
    <row r="1639" spans="1:65" s="14" customFormat="1">
      <c r="B1639" s="207"/>
      <c r="C1639" s="208"/>
      <c r="D1639" s="198" t="s">
        <v>222</v>
      </c>
      <c r="E1639" s="209" t="s">
        <v>19</v>
      </c>
      <c r="F1639" s="210" t="s">
        <v>1355</v>
      </c>
      <c r="G1639" s="208"/>
      <c r="H1639" s="211">
        <v>72</v>
      </c>
      <c r="I1639" s="212"/>
      <c r="J1639" s="208"/>
      <c r="K1639" s="208"/>
      <c r="L1639" s="213"/>
      <c r="M1639" s="214"/>
      <c r="N1639" s="215"/>
      <c r="O1639" s="215"/>
      <c r="P1639" s="215"/>
      <c r="Q1639" s="215"/>
      <c r="R1639" s="215"/>
      <c r="S1639" s="215"/>
      <c r="T1639" s="216"/>
      <c r="AT1639" s="217" t="s">
        <v>222</v>
      </c>
      <c r="AU1639" s="217" t="s">
        <v>87</v>
      </c>
      <c r="AV1639" s="14" t="s">
        <v>87</v>
      </c>
      <c r="AW1639" s="14" t="s">
        <v>36</v>
      </c>
      <c r="AX1639" s="14" t="s">
        <v>77</v>
      </c>
      <c r="AY1639" s="217" t="s">
        <v>211</v>
      </c>
    </row>
    <row r="1640" spans="1:65" s="15" customFormat="1">
      <c r="B1640" s="218"/>
      <c r="C1640" s="219"/>
      <c r="D1640" s="198" t="s">
        <v>222</v>
      </c>
      <c r="E1640" s="220" t="s">
        <v>19</v>
      </c>
      <c r="F1640" s="221" t="s">
        <v>227</v>
      </c>
      <c r="G1640" s="219"/>
      <c r="H1640" s="222">
        <v>91.2</v>
      </c>
      <c r="I1640" s="223"/>
      <c r="J1640" s="219"/>
      <c r="K1640" s="219"/>
      <c r="L1640" s="224"/>
      <c r="M1640" s="225"/>
      <c r="N1640" s="226"/>
      <c r="O1640" s="226"/>
      <c r="P1640" s="226"/>
      <c r="Q1640" s="226"/>
      <c r="R1640" s="226"/>
      <c r="S1640" s="226"/>
      <c r="T1640" s="227"/>
      <c r="AT1640" s="228" t="s">
        <v>222</v>
      </c>
      <c r="AU1640" s="228" t="s">
        <v>87</v>
      </c>
      <c r="AV1640" s="15" t="s">
        <v>218</v>
      </c>
      <c r="AW1640" s="15" t="s">
        <v>36</v>
      </c>
      <c r="AX1640" s="15" t="s">
        <v>85</v>
      </c>
      <c r="AY1640" s="228" t="s">
        <v>211</v>
      </c>
    </row>
    <row r="1641" spans="1:65" s="2" customFormat="1" ht="24.2" customHeight="1">
      <c r="A1641" s="38"/>
      <c r="B1641" s="39"/>
      <c r="C1641" s="178" t="s">
        <v>1356</v>
      </c>
      <c r="D1641" s="178" t="s">
        <v>214</v>
      </c>
      <c r="E1641" s="179" t="s">
        <v>1357</v>
      </c>
      <c r="F1641" s="180" t="s">
        <v>1358</v>
      </c>
      <c r="G1641" s="181" t="s">
        <v>131</v>
      </c>
      <c r="H1641" s="182">
        <v>11.2</v>
      </c>
      <c r="I1641" s="183"/>
      <c r="J1641" s="184">
        <f>ROUND(I1641*H1641,2)</f>
        <v>0</v>
      </c>
      <c r="K1641" s="180" t="s">
        <v>19</v>
      </c>
      <c r="L1641" s="43"/>
      <c r="M1641" s="185" t="s">
        <v>19</v>
      </c>
      <c r="N1641" s="186" t="s">
        <v>48</v>
      </c>
      <c r="O1641" s="68"/>
      <c r="P1641" s="187">
        <f>O1641*H1641</f>
        <v>0</v>
      </c>
      <c r="Q1641" s="187">
        <v>3.49E-3</v>
      </c>
      <c r="R1641" s="187">
        <f>Q1641*H1641</f>
        <v>3.9087999999999998E-2</v>
      </c>
      <c r="S1641" s="187">
        <v>0</v>
      </c>
      <c r="T1641" s="188">
        <f>S1641*H1641</f>
        <v>0</v>
      </c>
      <c r="U1641" s="38"/>
      <c r="V1641" s="38"/>
      <c r="W1641" s="38"/>
      <c r="X1641" s="38"/>
      <c r="Y1641" s="38"/>
      <c r="Z1641" s="38"/>
      <c r="AA1641" s="38"/>
      <c r="AB1641" s="38"/>
      <c r="AC1641" s="38"/>
      <c r="AD1641" s="38"/>
      <c r="AE1641" s="38"/>
      <c r="AR1641" s="189" t="s">
        <v>315</v>
      </c>
      <c r="AT1641" s="189" t="s">
        <v>214</v>
      </c>
      <c r="AU1641" s="189" t="s">
        <v>87</v>
      </c>
      <c r="AY1641" s="21" t="s">
        <v>211</v>
      </c>
      <c r="BE1641" s="190">
        <f>IF(N1641="základní",J1641,0)</f>
        <v>0</v>
      </c>
      <c r="BF1641" s="190">
        <f>IF(N1641="snížená",J1641,0)</f>
        <v>0</v>
      </c>
      <c r="BG1641" s="190">
        <f>IF(N1641="zákl. přenesená",J1641,0)</f>
        <v>0</v>
      </c>
      <c r="BH1641" s="190">
        <f>IF(N1641="sníž. přenesená",J1641,0)</f>
        <v>0</v>
      </c>
      <c r="BI1641" s="190">
        <f>IF(N1641="nulová",J1641,0)</f>
        <v>0</v>
      </c>
      <c r="BJ1641" s="21" t="s">
        <v>85</v>
      </c>
      <c r="BK1641" s="190">
        <f>ROUND(I1641*H1641,2)</f>
        <v>0</v>
      </c>
      <c r="BL1641" s="21" t="s">
        <v>315</v>
      </c>
      <c r="BM1641" s="189" t="s">
        <v>1359</v>
      </c>
    </row>
    <row r="1642" spans="1:65" s="13" customFormat="1">
      <c r="B1642" s="196"/>
      <c r="C1642" s="197"/>
      <c r="D1642" s="198" t="s">
        <v>222</v>
      </c>
      <c r="E1642" s="199" t="s">
        <v>19</v>
      </c>
      <c r="F1642" s="200" t="s">
        <v>223</v>
      </c>
      <c r="G1642" s="197"/>
      <c r="H1642" s="199" t="s">
        <v>19</v>
      </c>
      <c r="I1642" s="201"/>
      <c r="J1642" s="197"/>
      <c r="K1642" s="197"/>
      <c r="L1642" s="202"/>
      <c r="M1642" s="203"/>
      <c r="N1642" s="204"/>
      <c r="O1642" s="204"/>
      <c r="P1642" s="204"/>
      <c r="Q1642" s="204"/>
      <c r="R1642" s="204"/>
      <c r="S1642" s="204"/>
      <c r="T1642" s="205"/>
      <c r="AT1642" s="206" t="s">
        <v>222</v>
      </c>
      <c r="AU1642" s="206" t="s">
        <v>87</v>
      </c>
      <c r="AV1642" s="13" t="s">
        <v>85</v>
      </c>
      <c r="AW1642" s="13" t="s">
        <v>36</v>
      </c>
      <c r="AX1642" s="13" t="s">
        <v>77</v>
      </c>
      <c r="AY1642" s="206" t="s">
        <v>211</v>
      </c>
    </row>
    <row r="1643" spans="1:65" s="13" customFormat="1">
      <c r="B1643" s="196"/>
      <c r="C1643" s="197"/>
      <c r="D1643" s="198" t="s">
        <v>222</v>
      </c>
      <c r="E1643" s="199" t="s">
        <v>19</v>
      </c>
      <c r="F1643" s="200" t="s">
        <v>1313</v>
      </c>
      <c r="G1643" s="197"/>
      <c r="H1643" s="199" t="s">
        <v>19</v>
      </c>
      <c r="I1643" s="201"/>
      <c r="J1643" s="197"/>
      <c r="K1643" s="197"/>
      <c r="L1643" s="202"/>
      <c r="M1643" s="203"/>
      <c r="N1643" s="204"/>
      <c r="O1643" s="204"/>
      <c r="P1643" s="204"/>
      <c r="Q1643" s="204"/>
      <c r="R1643" s="204"/>
      <c r="S1643" s="204"/>
      <c r="T1643" s="205"/>
      <c r="AT1643" s="206" t="s">
        <v>222</v>
      </c>
      <c r="AU1643" s="206" t="s">
        <v>87</v>
      </c>
      <c r="AV1643" s="13" t="s">
        <v>85</v>
      </c>
      <c r="AW1643" s="13" t="s">
        <v>36</v>
      </c>
      <c r="AX1643" s="13" t="s">
        <v>77</v>
      </c>
      <c r="AY1643" s="206" t="s">
        <v>211</v>
      </c>
    </row>
    <row r="1644" spans="1:65" s="13" customFormat="1">
      <c r="B1644" s="196"/>
      <c r="C1644" s="197"/>
      <c r="D1644" s="198" t="s">
        <v>222</v>
      </c>
      <c r="E1644" s="199" t="s">
        <v>19</v>
      </c>
      <c r="F1644" s="200" t="s">
        <v>399</v>
      </c>
      <c r="G1644" s="197"/>
      <c r="H1644" s="199" t="s">
        <v>19</v>
      </c>
      <c r="I1644" s="201"/>
      <c r="J1644" s="197"/>
      <c r="K1644" s="197"/>
      <c r="L1644" s="202"/>
      <c r="M1644" s="203"/>
      <c r="N1644" s="204"/>
      <c r="O1644" s="204"/>
      <c r="P1644" s="204"/>
      <c r="Q1644" s="204"/>
      <c r="R1644" s="204"/>
      <c r="S1644" s="204"/>
      <c r="T1644" s="205"/>
      <c r="AT1644" s="206" t="s">
        <v>222</v>
      </c>
      <c r="AU1644" s="206" t="s">
        <v>87</v>
      </c>
      <c r="AV1644" s="13" t="s">
        <v>85</v>
      </c>
      <c r="AW1644" s="13" t="s">
        <v>36</v>
      </c>
      <c r="AX1644" s="13" t="s">
        <v>77</v>
      </c>
      <c r="AY1644" s="206" t="s">
        <v>211</v>
      </c>
    </row>
    <row r="1645" spans="1:65" s="14" customFormat="1">
      <c r="B1645" s="207"/>
      <c r="C1645" s="208"/>
      <c r="D1645" s="198" t="s">
        <v>222</v>
      </c>
      <c r="E1645" s="209" t="s">
        <v>19</v>
      </c>
      <c r="F1645" s="210" t="s">
        <v>1295</v>
      </c>
      <c r="G1645" s="208"/>
      <c r="H1645" s="211">
        <v>11.2</v>
      </c>
      <c r="I1645" s="212"/>
      <c r="J1645" s="208"/>
      <c r="K1645" s="208"/>
      <c r="L1645" s="213"/>
      <c r="M1645" s="214"/>
      <c r="N1645" s="215"/>
      <c r="O1645" s="215"/>
      <c r="P1645" s="215"/>
      <c r="Q1645" s="215"/>
      <c r="R1645" s="215"/>
      <c r="S1645" s="215"/>
      <c r="T1645" s="216"/>
      <c r="AT1645" s="217" t="s">
        <v>222</v>
      </c>
      <c r="AU1645" s="217" t="s">
        <v>87</v>
      </c>
      <c r="AV1645" s="14" t="s">
        <v>87</v>
      </c>
      <c r="AW1645" s="14" t="s">
        <v>36</v>
      </c>
      <c r="AX1645" s="14" t="s">
        <v>77</v>
      </c>
      <c r="AY1645" s="217" t="s">
        <v>211</v>
      </c>
    </row>
    <row r="1646" spans="1:65" s="15" customFormat="1">
      <c r="B1646" s="218"/>
      <c r="C1646" s="219"/>
      <c r="D1646" s="198" t="s">
        <v>222</v>
      </c>
      <c r="E1646" s="220" t="s">
        <v>19</v>
      </c>
      <c r="F1646" s="221" t="s">
        <v>227</v>
      </c>
      <c r="G1646" s="219"/>
      <c r="H1646" s="222">
        <v>11.2</v>
      </c>
      <c r="I1646" s="223"/>
      <c r="J1646" s="219"/>
      <c r="K1646" s="219"/>
      <c r="L1646" s="224"/>
      <c r="M1646" s="225"/>
      <c r="N1646" s="226"/>
      <c r="O1646" s="226"/>
      <c r="P1646" s="226"/>
      <c r="Q1646" s="226"/>
      <c r="R1646" s="226"/>
      <c r="S1646" s="226"/>
      <c r="T1646" s="227"/>
      <c r="AT1646" s="228" t="s">
        <v>222</v>
      </c>
      <c r="AU1646" s="228" t="s">
        <v>87</v>
      </c>
      <c r="AV1646" s="15" t="s">
        <v>218</v>
      </c>
      <c r="AW1646" s="15" t="s">
        <v>36</v>
      </c>
      <c r="AX1646" s="15" t="s">
        <v>85</v>
      </c>
      <c r="AY1646" s="228" t="s">
        <v>211</v>
      </c>
    </row>
    <row r="1647" spans="1:65" s="2" customFormat="1" ht="21.75" customHeight="1">
      <c r="A1647" s="38"/>
      <c r="B1647" s="39"/>
      <c r="C1647" s="178" t="s">
        <v>1360</v>
      </c>
      <c r="D1647" s="178" t="s">
        <v>214</v>
      </c>
      <c r="E1647" s="179" t="s">
        <v>1361</v>
      </c>
      <c r="F1647" s="180" t="s">
        <v>1362</v>
      </c>
      <c r="G1647" s="181" t="s">
        <v>131</v>
      </c>
      <c r="H1647" s="182">
        <v>5</v>
      </c>
      <c r="I1647" s="183"/>
      <c r="J1647" s="184">
        <f>ROUND(I1647*H1647,2)</f>
        <v>0</v>
      </c>
      <c r="K1647" s="180" t="s">
        <v>217</v>
      </c>
      <c r="L1647" s="43"/>
      <c r="M1647" s="185" t="s">
        <v>19</v>
      </c>
      <c r="N1647" s="186" t="s">
        <v>48</v>
      </c>
      <c r="O1647" s="68"/>
      <c r="P1647" s="187">
        <f>O1647*H1647</f>
        <v>0</v>
      </c>
      <c r="Q1647" s="187">
        <v>1.92E-3</v>
      </c>
      <c r="R1647" s="187">
        <f>Q1647*H1647</f>
        <v>9.6000000000000009E-3</v>
      </c>
      <c r="S1647" s="187">
        <v>0</v>
      </c>
      <c r="T1647" s="188">
        <f>S1647*H1647</f>
        <v>0</v>
      </c>
      <c r="U1647" s="38"/>
      <c r="V1647" s="38"/>
      <c r="W1647" s="38"/>
      <c r="X1647" s="38"/>
      <c r="Y1647" s="38"/>
      <c r="Z1647" s="38"/>
      <c r="AA1647" s="38"/>
      <c r="AB1647" s="38"/>
      <c r="AC1647" s="38"/>
      <c r="AD1647" s="38"/>
      <c r="AE1647" s="38"/>
      <c r="AR1647" s="189" t="s">
        <v>315</v>
      </c>
      <c r="AT1647" s="189" t="s">
        <v>214</v>
      </c>
      <c r="AU1647" s="189" t="s">
        <v>87</v>
      </c>
      <c r="AY1647" s="21" t="s">
        <v>211</v>
      </c>
      <c r="BE1647" s="190">
        <f>IF(N1647="základní",J1647,0)</f>
        <v>0</v>
      </c>
      <c r="BF1647" s="190">
        <f>IF(N1647="snížená",J1647,0)</f>
        <v>0</v>
      </c>
      <c r="BG1647" s="190">
        <f>IF(N1647="zákl. přenesená",J1647,0)</f>
        <v>0</v>
      </c>
      <c r="BH1647" s="190">
        <f>IF(N1647="sníž. přenesená",J1647,0)</f>
        <v>0</v>
      </c>
      <c r="BI1647" s="190">
        <f>IF(N1647="nulová",J1647,0)</f>
        <v>0</v>
      </c>
      <c r="BJ1647" s="21" t="s">
        <v>85</v>
      </c>
      <c r="BK1647" s="190">
        <f>ROUND(I1647*H1647,2)</f>
        <v>0</v>
      </c>
      <c r="BL1647" s="21" t="s">
        <v>315</v>
      </c>
      <c r="BM1647" s="189" t="s">
        <v>1363</v>
      </c>
    </row>
    <row r="1648" spans="1:65" s="2" customFormat="1">
      <c r="A1648" s="38"/>
      <c r="B1648" s="39"/>
      <c r="C1648" s="40"/>
      <c r="D1648" s="191" t="s">
        <v>220</v>
      </c>
      <c r="E1648" s="40"/>
      <c r="F1648" s="192" t="s">
        <v>1364</v>
      </c>
      <c r="G1648" s="40"/>
      <c r="H1648" s="40"/>
      <c r="I1648" s="193"/>
      <c r="J1648" s="40"/>
      <c r="K1648" s="40"/>
      <c r="L1648" s="43"/>
      <c r="M1648" s="194"/>
      <c r="N1648" s="195"/>
      <c r="O1648" s="68"/>
      <c r="P1648" s="68"/>
      <c r="Q1648" s="68"/>
      <c r="R1648" s="68"/>
      <c r="S1648" s="68"/>
      <c r="T1648" s="69"/>
      <c r="U1648" s="38"/>
      <c r="V1648" s="38"/>
      <c r="W1648" s="38"/>
      <c r="X1648" s="38"/>
      <c r="Y1648" s="38"/>
      <c r="Z1648" s="38"/>
      <c r="AA1648" s="38"/>
      <c r="AB1648" s="38"/>
      <c r="AC1648" s="38"/>
      <c r="AD1648" s="38"/>
      <c r="AE1648" s="38"/>
      <c r="AT1648" s="21" t="s">
        <v>220</v>
      </c>
      <c r="AU1648" s="21" t="s">
        <v>87</v>
      </c>
    </row>
    <row r="1649" spans="1:65" s="13" customFormat="1">
      <c r="B1649" s="196"/>
      <c r="C1649" s="197"/>
      <c r="D1649" s="198" t="s">
        <v>222</v>
      </c>
      <c r="E1649" s="199" t="s">
        <v>19</v>
      </c>
      <c r="F1649" s="200" t="s">
        <v>223</v>
      </c>
      <c r="G1649" s="197"/>
      <c r="H1649" s="199" t="s">
        <v>19</v>
      </c>
      <c r="I1649" s="201"/>
      <c r="J1649" s="197"/>
      <c r="K1649" s="197"/>
      <c r="L1649" s="202"/>
      <c r="M1649" s="203"/>
      <c r="N1649" s="204"/>
      <c r="O1649" s="204"/>
      <c r="P1649" s="204"/>
      <c r="Q1649" s="204"/>
      <c r="R1649" s="204"/>
      <c r="S1649" s="204"/>
      <c r="T1649" s="205"/>
      <c r="AT1649" s="206" t="s">
        <v>222</v>
      </c>
      <c r="AU1649" s="206" t="s">
        <v>87</v>
      </c>
      <c r="AV1649" s="13" t="s">
        <v>85</v>
      </c>
      <c r="AW1649" s="13" t="s">
        <v>36</v>
      </c>
      <c r="AX1649" s="13" t="s">
        <v>77</v>
      </c>
      <c r="AY1649" s="206" t="s">
        <v>211</v>
      </c>
    </row>
    <row r="1650" spans="1:65" s="13" customFormat="1">
      <c r="B1650" s="196"/>
      <c r="C1650" s="197"/>
      <c r="D1650" s="198" t="s">
        <v>222</v>
      </c>
      <c r="E1650" s="199" t="s">
        <v>19</v>
      </c>
      <c r="F1650" s="200" t="s">
        <v>1313</v>
      </c>
      <c r="G1650" s="197"/>
      <c r="H1650" s="199" t="s">
        <v>19</v>
      </c>
      <c r="I1650" s="201"/>
      <c r="J1650" s="197"/>
      <c r="K1650" s="197"/>
      <c r="L1650" s="202"/>
      <c r="M1650" s="203"/>
      <c r="N1650" s="204"/>
      <c r="O1650" s="204"/>
      <c r="P1650" s="204"/>
      <c r="Q1650" s="204"/>
      <c r="R1650" s="204"/>
      <c r="S1650" s="204"/>
      <c r="T1650" s="205"/>
      <c r="AT1650" s="206" t="s">
        <v>222</v>
      </c>
      <c r="AU1650" s="206" t="s">
        <v>87</v>
      </c>
      <c r="AV1650" s="13" t="s">
        <v>85</v>
      </c>
      <c r="AW1650" s="13" t="s">
        <v>36</v>
      </c>
      <c r="AX1650" s="13" t="s">
        <v>77</v>
      </c>
      <c r="AY1650" s="206" t="s">
        <v>211</v>
      </c>
    </row>
    <row r="1651" spans="1:65" s="13" customFormat="1">
      <c r="B1651" s="196"/>
      <c r="C1651" s="197"/>
      <c r="D1651" s="198" t="s">
        <v>222</v>
      </c>
      <c r="E1651" s="199" t="s">
        <v>19</v>
      </c>
      <c r="F1651" s="200" t="s">
        <v>399</v>
      </c>
      <c r="G1651" s="197"/>
      <c r="H1651" s="199" t="s">
        <v>19</v>
      </c>
      <c r="I1651" s="201"/>
      <c r="J1651" s="197"/>
      <c r="K1651" s="197"/>
      <c r="L1651" s="202"/>
      <c r="M1651" s="203"/>
      <c r="N1651" s="204"/>
      <c r="O1651" s="204"/>
      <c r="P1651" s="204"/>
      <c r="Q1651" s="204"/>
      <c r="R1651" s="204"/>
      <c r="S1651" s="204"/>
      <c r="T1651" s="205"/>
      <c r="AT1651" s="206" t="s">
        <v>222</v>
      </c>
      <c r="AU1651" s="206" t="s">
        <v>87</v>
      </c>
      <c r="AV1651" s="13" t="s">
        <v>85</v>
      </c>
      <c r="AW1651" s="13" t="s">
        <v>36</v>
      </c>
      <c r="AX1651" s="13" t="s">
        <v>77</v>
      </c>
      <c r="AY1651" s="206" t="s">
        <v>211</v>
      </c>
    </row>
    <row r="1652" spans="1:65" s="14" customFormat="1">
      <c r="B1652" s="207"/>
      <c r="C1652" s="208"/>
      <c r="D1652" s="198" t="s">
        <v>222</v>
      </c>
      <c r="E1652" s="209" t="s">
        <v>19</v>
      </c>
      <c r="F1652" s="210" t="s">
        <v>1296</v>
      </c>
      <c r="G1652" s="208"/>
      <c r="H1652" s="211">
        <v>5</v>
      </c>
      <c r="I1652" s="212"/>
      <c r="J1652" s="208"/>
      <c r="K1652" s="208"/>
      <c r="L1652" s="213"/>
      <c r="M1652" s="214"/>
      <c r="N1652" s="215"/>
      <c r="O1652" s="215"/>
      <c r="P1652" s="215"/>
      <c r="Q1652" s="215"/>
      <c r="R1652" s="215"/>
      <c r="S1652" s="215"/>
      <c r="T1652" s="216"/>
      <c r="AT1652" s="217" t="s">
        <v>222</v>
      </c>
      <c r="AU1652" s="217" t="s">
        <v>87</v>
      </c>
      <c r="AV1652" s="14" t="s">
        <v>87</v>
      </c>
      <c r="AW1652" s="14" t="s">
        <v>36</v>
      </c>
      <c r="AX1652" s="14" t="s">
        <v>77</v>
      </c>
      <c r="AY1652" s="217" t="s">
        <v>211</v>
      </c>
    </row>
    <row r="1653" spans="1:65" s="15" customFormat="1">
      <c r="B1653" s="218"/>
      <c r="C1653" s="219"/>
      <c r="D1653" s="198" t="s">
        <v>222</v>
      </c>
      <c r="E1653" s="220" t="s">
        <v>19</v>
      </c>
      <c r="F1653" s="221" t="s">
        <v>227</v>
      </c>
      <c r="G1653" s="219"/>
      <c r="H1653" s="222">
        <v>5</v>
      </c>
      <c r="I1653" s="223"/>
      <c r="J1653" s="219"/>
      <c r="K1653" s="219"/>
      <c r="L1653" s="224"/>
      <c r="M1653" s="225"/>
      <c r="N1653" s="226"/>
      <c r="O1653" s="226"/>
      <c r="P1653" s="226"/>
      <c r="Q1653" s="226"/>
      <c r="R1653" s="226"/>
      <c r="S1653" s="226"/>
      <c r="T1653" s="227"/>
      <c r="AT1653" s="228" t="s">
        <v>222</v>
      </c>
      <c r="AU1653" s="228" t="s">
        <v>87</v>
      </c>
      <c r="AV1653" s="15" t="s">
        <v>218</v>
      </c>
      <c r="AW1653" s="15" t="s">
        <v>36</v>
      </c>
      <c r="AX1653" s="15" t="s">
        <v>85</v>
      </c>
      <c r="AY1653" s="228" t="s">
        <v>211</v>
      </c>
    </row>
    <row r="1654" spans="1:65" s="2" customFormat="1" ht="24.2" customHeight="1">
      <c r="A1654" s="38"/>
      <c r="B1654" s="39"/>
      <c r="C1654" s="178" t="s">
        <v>1365</v>
      </c>
      <c r="D1654" s="178" t="s">
        <v>214</v>
      </c>
      <c r="E1654" s="179" t="s">
        <v>1366</v>
      </c>
      <c r="F1654" s="180" t="s">
        <v>1367</v>
      </c>
      <c r="G1654" s="181" t="s">
        <v>131</v>
      </c>
      <c r="H1654" s="182">
        <v>14.5</v>
      </c>
      <c r="I1654" s="183"/>
      <c r="J1654" s="184">
        <f>ROUND(I1654*H1654,2)</f>
        <v>0</v>
      </c>
      <c r="K1654" s="180" t="s">
        <v>19</v>
      </c>
      <c r="L1654" s="43"/>
      <c r="M1654" s="185" t="s">
        <v>19</v>
      </c>
      <c r="N1654" s="186" t="s">
        <v>48</v>
      </c>
      <c r="O1654" s="68"/>
      <c r="P1654" s="187">
        <f>O1654*H1654</f>
        <v>0</v>
      </c>
      <c r="Q1654" s="187">
        <v>7.2999999999999996E-4</v>
      </c>
      <c r="R1654" s="187">
        <f>Q1654*H1654</f>
        <v>1.0584999999999999E-2</v>
      </c>
      <c r="S1654" s="187">
        <v>0</v>
      </c>
      <c r="T1654" s="188">
        <f>S1654*H1654</f>
        <v>0</v>
      </c>
      <c r="U1654" s="38"/>
      <c r="V1654" s="38"/>
      <c r="W1654" s="38"/>
      <c r="X1654" s="38"/>
      <c r="Y1654" s="38"/>
      <c r="Z1654" s="38"/>
      <c r="AA1654" s="38"/>
      <c r="AB1654" s="38"/>
      <c r="AC1654" s="38"/>
      <c r="AD1654" s="38"/>
      <c r="AE1654" s="38"/>
      <c r="AR1654" s="189" t="s">
        <v>315</v>
      </c>
      <c r="AT1654" s="189" t="s">
        <v>214</v>
      </c>
      <c r="AU1654" s="189" t="s">
        <v>87</v>
      </c>
      <c r="AY1654" s="21" t="s">
        <v>211</v>
      </c>
      <c r="BE1654" s="190">
        <f>IF(N1654="základní",J1654,0)</f>
        <v>0</v>
      </c>
      <c r="BF1654" s="190">
        <f>IF(N1654="snížená",J1654,0)</f>
        <v>0</v>
      </c>
      <c r="BG1654" s="190">
        <f>IF(N1654="zákl. přenesená",J1654,0)</f>
        <v>0</v>
      </c>
      <c r="BH1654" s="190">
        <f>IF(N1654="sníž. přenesená",J1654,0)</f>
        <v>0</v>
      </c>
      <c r="BI1654" s="190">
        <f>IF(N1654="nulová",J1654,0)</f>
        <v>0</v>
      </c>
      <c r="BJ1654" s="21" t="s">
        <v>85</v>
      </c>
      <c r="BK1654" s="190">
        <f>ROUND(I1654*H1654,2)</f>
        <v>0</v>
      </c>
      <c r="BL1654" s="21" t="s">
        <v>315</v>
      </c>
      <c r="BM1654" s="189" t="s">
        <v>1368</v>
      </c>
    </row>
    <row r="1655" spans="1:65" s="13" customFormat="1">
      <c r="B1655" s="196"/>
      <c r="C1655" s="197"/>
      <c r="D1655" s="198" t="s">
        <v>222</v>
      </c>
      <c r="E1655" s="199" t="s">
        <v>19</v>
      </c>
      <c r="F1655" s="200" t="s">
        <v>223</v>
      </c>
      <c r="G1655" s="197"/>
      <c r="H1655" s="199" t="s">
        <v>19</v>
      </c>
      <c r="I1655" s="201"/>
      <c r="J1655" s="197"/>
      <c r="K1655" s="197"/>
      <c r="L1655" s="202"/>
      <c r="M1655" s="203"/>
      <c r="N1655" s="204"/>
      <c r="O1655" s="204"/>
      <c r="P1655" s="204"/>
      <c r="Q1655" s="204"/>
      <c r="R1655" s="204"/>
      <c r="S1655" s="204"/>
      <c r="T1655" s="205"/>
      <c r="AT1655" s="206" t="s">
        <v>222</v>
      </c>
      <c r="AU1655" s="206" t="s">
        <v>87</v>
      </c>
      <c r="AV1655" s="13" t="s">
        <v>85</v>
      </c>
      <c r="AW1655" s="13" t="s">
        <v>36</v>
      </c>
      <c r="AX1655" s="13" t="s">
        <v>77</v>
      </c>
      <c r="AY1655" s="206" t="s">
        <v>211</v>
      </c>
    </row>
    <row r="1656" spans="1:65" s="13" customFormat="1">
      <c r="B1656" s="196"/>
      <c r="C1656" s="197"/>
      <c r="D1656" s="198" t="s">
        <v>222</v>
      </c>
      <c r="E1656" s="199" t="s">
        <v>19</v>
      </c>
      <c r="F1656" s="200" t="s">
        <v>1313</v>
      </c>
      <c r="G1656" s="197"/>
      <c r="H1656" s="199" t="s">
        <v>19</v>
      </c>
      <c r="I1656" s="201"/>
      <c r="J1656" s="197"/>
      <c r="K1656" s="197"/>
      <c r="L1656" s="202"/>
      <c r="M1656" s="203"/>
      <c r="N1656" s="204"/>
      <c r="O1656" s="204"/>
      <c r="P1656" s="204"/>
      <c r="Q1656" s="204"/>
      <c r="R1656" s="204"/>
      <c r="S1656" s="204"/>
      <c r="T1656" s="205"/>
      <c r="AT1656" s="206" t="s">
        <v>222</v>
      </c>
      <c r="AU1656" s="206" t="s">
        <v>87</v>
      </c>
      <c r="AV1656" s="13" t="s">
        <v>85</v>
      </c>
      <c r="AW1656" s="13" t="s">
        <v>36</v>
      </c>
      <c r="AX1656" s="13" t="s">
        <v>77</v>
      </c>
      <c r="AY1656" s="206" t="s">
        <v>211</v>
      </c>
    </row>
    <row r="1657" spans="1:65" s="13" customFormat="1">
      <c r="B1657" s="196"/>
      <c r="C1657" s="197"/>
      <c r="D1657" s="198" t="s">
        <v>222</v>
      </c>
      <c r="E1657" s="199" t="s">
        <v>19</v>
      </c>
      <c r="F1657" s="200" t="s">
        <v>399</v>
      </c>
      <c r="G1657" s="197"/>
      <c r="H1657" s="199" t="s">
        <v>19</v>
      </c>
      <c r="I1657" s="201"/>
      <c r="J1657" s="197"/>
      <c r="K1657" s="197"/>
      <c r="L1657" s="202"/>
      <c r="M1657" s="203"/>
      <c r="N1657" s="204"/>
      <c r="O1657" s="204"/>
      <c r="P1657" s="204"/>
      <c r="Q1657" s="204"/>
      <c r="R1657" s="204"/>
      <c r="S1657" s="204"/>
      <c r="T1657" s="205"/>
      <c r="AT1657" s="206" t="s">
        <v>222</v>
      </c>
      <c r="AU1657" s="206" t="s">
        <v>87</v>
      </c>
      <c r="AV1657" s="13" t="s">
        <v>85</v>
      </c>
      <c r="AW1657" s="13" t="s">
        <v>36</v>
      </c>
      <c r="AX1657" s="13" t="s">
        <v>77</v>
      </c>
      <c r="AY1657" s="206" t="s">
        <v>211</v>
      </c>
    </row>
    <row r="1658" spans="1:65" s="14" customFormat="1">
      <c r="B1658" s="207"/>
      <c r="C1658" s="208"/>
      <c r="D1658" s="198" t="s">
        <v>222</v>
      </c>
      <c r="E1658" s="209" t="s">
        <v>19</v>
      </c>
      <c r="F1658" s="210" t="s">
        <v>1369</v>
      </c>
      <c r="G1658" s="208"/>
      <c r="H1658" s="211">
        <v>14.5</v>
      </c>
      <c r="I1658" s="212"/>
      <c r="J1658" s="208"/>
      <c r="K1658" s="208"/>
      <c r="L1658" s="213"/>
      <c r="M1658" s="214"/>
      <c r="N1658" s="215"/>
      <c r="O1658" s="215"/>
      <c r="P1658" s="215"/>
      <c r="Q1658" s="215"/>
      <c r="R1658" s="215"/>
      <c r="S1658" s="215"/>
      <c r="T1658" s="216"/>
      <c r="AT1658" s="217" t="s">
        <v>222</v>
      </c>
      <c r="AU1658" s="217" t="s">
        <v>87</v>
      </c>
      <c r="AV1658" s="14" t="s">
        <v>87</v>
      </c>
      <c r="AW1658" s="14" t="s">
        <v>36</v>
      </c>
      <c r="AX1658" s="14" t="s">
        <v>77</v>
      </c>
      <c r="AY1658" s="217" t="s">
        <v>211</v>
      </c>
    </row>
    <row r="1659" spans="1:65" s="15" customFormat="1">
      <c r="B1659" s="218"/>
      <c r="C1659" s="219"/>
      <c r="D1659" s="198" t="s">
        <v>222</v>
      </c>
      <c r="E1659" s="220" t="s">
        <v>19</v>
      </c>
      <c r="F1659" s="221" t="s">
        <v>227</v>
      </c>
      <c r="G1659" s="219"/>
      <c r="H1659" s="222">
        <v>14.5</v>
      </c>
      <c r="I1659" s="223"/>
      <c r="J1659" s="219"/>
      <c r="K1659" s="219"/>
      <c r="L1659" s="224"/>
      <c r="M1659" s="225"/>
      <c r="N1659" s="226"/>
      <c r="O1659" s="226"/>
      <c r="P1659" s="226"/>
      <c r="Q1659" s="226"/>
      <c r="R1659" s="226"/>
      <c r="S1659" s="226"/>
      <c r="T1659" s="227"/>
      <c r="AT1659" s="228" t="s">
        <v>222</v>
      </c>
      <c r="AU1659" s="228" t="s">
        <v>87</v>
      </c>
      <c r="AV1659" s="15" t="s">
        <v>218</v>
      </c>
      <c r="AW1659" s="15" t="s">
        <v>36</v>
      </c>
      <c r="AX1659" s="15" t="s">
        <v>85</v>
      </c>
      <c r="AY1659" s="228" t="s">
        <v>211</v>
      </c>
    </row>
    <row r="1660" spans="1:65" s="2" customFormat="1" ht="24.2" customHeight="1">
      <c r="A1660" s="38"/>
      <c r="B1660" s="39"/>
      <c r="C1660" s="178" t="s">
        <v>1370</v>
      </c>
      <c r="D1660" s="178" t="s">
        <v>214</v>
      </c>
      <c r="E1660" s="179" t="s">
        <v>1371</v>
      </c>
      <c r="F1660" s="180" t="s">
        <v>1372</v>
      </c>
      <c r="G1660" s="181" t="s">
        <v>131</v>
      </c>
      <c r="H1660" s="182">
        <v>44.6</v>
      </c>
      <c r="I1660" s="183"/>
      <c r="J1660" s="184">
        <f>ROUND(I1660*H1660,2)</f>
        <v>0</v>
      </c>
      <c r="K1660" s="180" t="s">
        <v>217</v>
      </c>
      <c r="L1660" s="43"/>
      <c r="M1660" s="185" t="s">
        <v>19</v>
      </c>
      <c r="N1660" s="186" t="s">
        <v>48</v>
      </c>
      <c r="O1660" s="68"/>
      <c r="P1660" s="187">
        <f>O1660*H1660</f>
        <v>0</v>
      </c>
      <c r="Q1660" s="187">
        <v>9.1E-4</v>
      </c>
      <c r="R1660" s="187">
        <f>Q1660*H1660</f>
        <v>4.0586000000000004E-2</v>
      </c>
      <c r="S1660" s="187">
        <v>0</v>
      </c>
      <c r="T1660" s="188">
        <f>S1660*H1660</f>
        <v>0</v>
      </c>
      <c r="U1660" s="38"/>
      <c r="V1660" s="38"/>
      <c r="W1660" s="38"/>
      <c r="X1660" s="38"/>
      <c r="Y1660" s="38"/>
      <c r="Z1660" s="38"/>
      <c r="AA1660" s="38"/>
      <c r="AB1660" s="38"/>
      <c r="AC1660" s="38"/>
      <c r="AD1660" s="38"/>
      <c r="AE1660" s="38"/>
      <c r="AR1660" s="189" t="s">
        <v>315</v>
      </c>
      <c r="AT1660" s="189" t="s">
        <v>214</v>
      </c>
      <c r="AU1660" s="189" t="s">
        <v>87</v>
      </c>
      <c r="AY1660" s="21" t="s">
        <v>211</v>
      </c>
      <c r="BE1660" s="190">
        <f>IF(N1660="základní",J1660,0)</f>
        <v>0</v>
      </c>
      <c r="BF1660" s="190">
        <f>IF(N1660="snížená",J1660,0)</f>
        <v>0</v>
      </c>
      <c r="BG1660" s="190">
        <f>IF(N1660="zákl. přenesená",J1660,0)</f>
        <v>0</v>
      </c>
      <c r="BH1660" s="190">
        <f>IF(N1660="sníž. přenesená",J1660,0)</f>
        <v>0</v>
      </c>
      <c r="BI1660" s="190">
        <f>IF(N1660="nulová",J1660,0)</f>
        <v>0</v>
      </c>
      <c r="BJ1660" s="21" t="s">
        <v>85</v>
      </c>
      <c r="BK1660" s="190">
        <f>ROUND(I1660*H1660,2)</f>
        <v>0</v>
      </c>
      <c r="BL1660" s="21" t="s">
        <v>315</v>
      </c>
      <c r="BM1660" s="189" t="s">
        <v>1373</v>
      </c>
    </row>
    <row r="1661" spans="1:65" s="2" customFormat="1">
      <c r="A1661" s="38"/>
      <c r="B1661" s="39"/>
      <c r="C1661" s="40"/>
      <c r="D1661" s="191" t="s">
        <v>220</v>
      </c>
      <c r="E1661" s="40"/>
      <c r="F1661" s="192" t="s">
        <v>1374</v>
      </c>
      <c r="G1661" s="40"/>
      <c r="H1661" s="40"/>
      <c r="I1661" s="193"/>
      <c r="J1661" s="40"/>
      <c r="K1661" s="40"/>
      <c r="L1661" s="43"/>
      <c r="M1661" s="194"/>
      <c r="N1661" s="195"/>
      <c r="O1661" s="68"/>
      <c r="P1661" s="68"/>
      <c r="Q1661" s="68"/>
      <c r="R1661" s="68"/>
      <c r="S1661" s="68"/>
      <c r="T1661" s="69"/>
      <c r="U1661" s="38"/>
      <c r="V1661" s="38"/>
      <c r="W1661" s="38"/>
      <c r="X1661" s="38"/>
      <c r="Y1661" s="38"/>
      <c r="Z1661" s="38"/>
      <c r="AA1661" s="38"/>
      <c r="AB1661" s="38"/>
      <c r="AC1661" s="38"/>
      <c r="AD1661" s="38"/>
      <c r="AE1661" s="38"/>
      <c r="AT1661" s="21" t="s">
        <v>220</v>
      </c>
      <c r="AU1661" s="21" t="s">
        <v>87</v>
      </c>
    </row>
    <row r="1662" spans="1:65" s="13" customFormat="1">
      <c r="B1662" s="196"/>
      <c r="C1662" s="197"/>
      <c r="D1662" s="198" t="s">
        <v>222</v>
      </c>
      <c r="E1662" s="199" t="s">
        <v>19</v>
      </c>
      <c r="F1662" s="200" t="s">
        <v>223</v>
      </c>
      <c r="G1662" s="197"/>
      <c r="H1662" s="199" t="s">
        <v>19</v>
      </c>
      <c r="I1662" s="201"/>
      <c r="J1662" s="197"/>
      <c r="K1662" s="197"/>
      <c r="L1662" s="202"/>
      <c r="M1662" s="203"/>
      <c r="N1662" s="204"/>
      <c r="O1662" s="204"/>
      <c r="P1662" s="204"/>
      <c r="Q1662" s="204"/>
      <c r="R1662" s="204"/>
      <c r="S1662" s="204"/>
      <c r="T1662" s="205"/>
      <c r="AT1662" s="206" t="s">
        <v>222</v>
      </c>
      <c r="AU1662" s="206" t="s">
        <v>87</v>
      </c>
      <c r="AV1662" s="13" t="s">
        <v>85</v>
      </c>
      <c r="AW1662" s="13" t="s">
        <v>36</v>
      </c>
      <c r="AX1662" s="13" t="s">
        <v>77</v>
      </c>
      <c r="AY1662" s="206" t="s">
        <v>211</v>
      </c>
    </row>
    <row r="1663" spans="1:65" s="13" customFormat="1">
      <c r="B1663" s="196"/>
      <c r="C1663" s="197"/>
      <c r="D1663" s="198" t="s">
        <v>222</v>
      </c>
      <c r="E1663" s="199" t="s">
        <v>19</v>
      </c>
      <c r="F1663" s="200" t="s">
        <v>1313</v>
      </c>
      <c r="G1663" s="197"/>
      <c r="H1663" s="199" t="s">
        <v>19</v>
      </c>
      <c r="I1663" s="201"/>
      <c r="J1663" s="197"/>
      <c r="K1663" s="197"/>
      <c r="L1663" s="202"/>
      <c r="M1663" s="203"/>
      <c r="N1663" s="204"/>
      <c r="O1663" s="204"/>
      <c r="P1663" s="204"/>
      <c r="Q1663" s="204"/>
      <c r="R1663" s="204"/>
      <c r="S1663" s="204"/>
      <c r="T1663" s="205"/>
      <c r="AT1663" s="206" t="s">
        <v>222</v>
      </c>
      <c r="AU1663" s="206" t="s">
        <v>87</v>
      </c>
      <c r="AV1663" s="13" t="s">
        <v>85</v>
      </c>
      <c r="AW1663" s="13" t="s">
        <v>36</v>
      </c>
      <c r="AX1663" s="13" t="s">
        <v>77</v>
      </c>
      <c r="AY1663" s="206" t="s">
        <v>211</v>
      </c>
    </row>
    <row r="1664" spans="1:65" s="13" customFormat="1">
      <c r="B1664" s="196"/>
      <c r="C1664" s="197"/>
      <c r="D1664" s="198" t="s">
        <v>222</v>
      </c>
      <c r="E1664" s="199" t="s">
        <v>19</v>
      </c>
      <c r="F1664" s="200" t="s">
        <v>399</v>
      </c>
      <c r="G1664" s="197"/>
      <c r="H1664" s="199" t="s">
        <v>19</v>
      </c>
      <c r="I1664" s="201"/>
      <c r="J1664" s="197"/>
      <c r="K1664" s="197"/>
      <c r="L1664" s="202"/>
      <c r="M1664" s="203"/>
      <c r="N1664" s="204"/>
      <c r="O1664" s="204"/>
      <c r="P1664" s="204"/>
      <c r="Q1664" s="204"/>
      <c r="R1664" s="204"/>
      <c r="S1664" s="204"/>
      <c r="T1664" s="205"/>
      <c r="AT1664" s="206" t="s">
        <v>222</v>
      </c>
      <c r="AU1664" s="206" t="s">
        <v>87</v>
      </c>
      <c r="AV1664" s="13" t="s">
        <v>85</v>
      </c>
      <c r="AW1664" s="13" t="s">
        <v>36</v>
      </c>
      <c r="AX1664" s="13" t="s">
        <v>77</v>
      </c>
      <c r="AY1664" s="206" t="s">
        <v>211</v>
      </c>
    </row>
    <row r="1665" spans="1:65" s="14" customFormat="1">
      <c r="B1665" s="207"/>
      <c r="C1665" s="208"/>
      <c r="D1665" s="198" t="s">
        <v>222</v>
      </c>
      <c r="E1665" s="209" t="s">
        <v>19</v>
      </c>
      <c r="F1665" s="210" t="s">
        <v>1375</v>
      </c>
      <c r="G1665" s="208"/>
      <c r="H1665" s="211">
        <v>44.6</v>
      </c>
      <c r="I1665" s="212"/>
      <c r="J1665" s="208"/>
      <c r="K1665" s="208"/>
      <c r="L1665" s="213"/>
      <c r="M1665" s="214"/>
      <c r="N1665" s="215"/>
      <c r="O1665" s="215"/>
      <c r="P1665" s="215"/>
      <c r="Q1665" s="215"/>
      <c r="R1665" s="215"/>
      <c r="S1665" s="215"/>
      <c r="T1665" s="216"/>
      <c r="AT1665" s="217" t="s">
        <v>222</v>
      </c>
      <c r="AU1665" s="217" t="s">
        <v>87</v>
      </c>
      <c r="AV1665" s="14" t="s">
        <v>87</v>
      </c>
      <c r="AW1665" s="14" t="s">
        <v>36</v>
      </c>
      <c r="AX1665" s="14" t="s">
        <v>77</v>
      </c>
      <c r="AY1665" s="217" t="s">
        <v>211</v>
      </c>
    </row>
    <row r="1666" spans="1:65" s="15" customFormat="1">
      <c r="B1666" s="218"/>
      <c r="C1666" s="219"/>
      <c r="D1666" s="198" t="s">
        <v>222</v>
      </c>
      <c r="E1666" s="220" t="s">
        <v>19</v>
      </c>
      <c r="F1666" s="221" t="s">
        <v>227</v>
      </c>
      <c r="G1666" s="219"/>
      <c r="H1666" s="222">
        <v>44.6</v>
      </c>
      <c r="I1666" s="223"/>
      <c r="J1666" s="219"/>
      <c r="K1666" s="219"/>
      <c r="L1666" s="224"/>
      <c r="M1666" s="225"/>
      <c r="N1666" s="226"/>
      <c r="O1666" s="226"/>
      <c r="P1666" s="226"/>
      <c r="Q1666" s="226"/>
      <c r="R1666" s="226"/>
      <c r="S1666" s="226"/>
      <c r="T1666" s="227"/>
      <c r="AT1666" s="228" t="s">
        <v>222</v>
      </c>
      <c r="AU1666" s="228" t="s">
        <v>87</v>
      </c>
      <c r="AV1666" s="15" t="s">
        <v>218</v>
      </c>
      <c r="AW1666" s="15" t="s">
        <v>36</v>
      </c>
      <c r="AX1666" s="15" t="s">
        <v>85</v>
      </c>
      <c r="AY1666" s="228" t="s">
        <v>211</v>
      </c>
    </row>
    <row r="1667" spans="1:65" s="2" customFormat="1" ht="49.15" customHeight="1">
      <c r="A1667" s="38"/>
      <c r="B1667" s="39"/>
      <c r="C1667" s="178" t="s">
        <v>1376</v>
      </c>
      <c r="D1667" s="178" t="s">
        <v>214</v>
      </c>
      <c r="E1667" s="179" t="s">
        <v>1377</v>
      </c>
      <c r="F1667" s="180" t="s">
        <v>1378</v>
      </c>
      <c r="G1667" s="181" t="s">
        <v>96</v>
      </c>
      <c r="H1667" s="182">
        <v>42.3</v>
      </c>
      <c r="I1667" s="183"/>
      <c r="J1667" s="184">
        <f>ROUND(I1667*H1667,2)</f>
        <v>0</v>
      </c>
      <c r="K1667" s="180" t="s">
        <v>217</v>
      </c>
      <c r="L1667" s="43"/>
      <c r="M1667" s="185" t="s">
        <v>19</v>
      </c>
      <c r="N1667" s="186" t="s">
        <v>48</v>
      </c>
      <c r="O1667" s="68"/>
      <c r="P1667" s="187">
        <f>O1667*H1667</f>
        <v>0</v>
      </c>
      <c r="Q1667" s="187">
        <v>6.7000000000000002E-3</v>
      </c>
      <c r="R1667" s="187">
        <f>Q1667*H1667</f>
        <v>0.28341</v>
      </c>
      <c r="S1667" s="187">
        <v>0</v>
      </c>
      <c r="T1667" s="188">
        <f>S1667*H1667</f>
        <v>0</v>
      </c>
      <c r="U1667" s="38"/>
      <c r="V1667" s="38"/>
      <c r="W1667" s="38"/>
      <c r="X1667" s="38"/>
      <c r="Y1667" s="38"/>
      <c r="Z1667" s="38"/>
      <c r="AA1667" s="38"/>
      <c r="AB1667" s="38"/>
      <c r="AC1667" s="38"/>
      <c r="AD1667" s="38"/>
      <c r="AE1667" s="38"/>
      <c r="AR1667" s="189" t="s">
        <v>315</v>
      </c>
      <c r="AT1667" s="189" t="s">
        <v>214</v>
      </c>
      <c r="AU1667" s="189" t="s">
        <v>87</v>
      </c>
      <c r="AY1667" s="21" t="s">
        <v>211</v>
      </c>
      <c r="BE1667" s="190">
        <f>IF(N1667="základní",J1667,0)</f>
        <v>0</v>
      </c>
      <c r="BF1667" s="190">
        <f>IF(N1667="snížená",J1667,0)</f>
        <v>0</v>
      </c>
      <c r="BG1667" s="190">
        <f>IF(N1667="zákl. přenesená",J1667,0)</f>
        <v>0</v>
      </c>
      <c r="BH1667" s="190">
        <f>IF(N1667="sníž. přenesená",J1667,0)</f>
        <v>0</v>
      </c>
      <c r="BI1667" s="190">
        <f>IF(N1667="nulová",J1667,0)</f>
        <v>0</v>
      </c>
      <c r="BJ1667" s="21" t="s">
        <v>85</v>
      </c>
      <c r="BK1667" s="190">
        <f>ROUND(I1667*H1667,2)</f>
        <v>0</v>
      </c>
      <c r="BL1667" s="21" t="s">
        <v>315</v>
      </c>
      <c r="BM1667" s="189" t="s">
        <v>1379</v>
      </c>
    </row>
    <row r="1668" spans="1:65" s="2" customFormat="1">
      <c r="A1668" s="38"/>
      <c r="B1668" s="39"/>
      <c r="C1668" s="40"/>
      <c r="D1668" s="191" t="s">
        <v>220</v>
      </c>
      <c r="E1668" s="40"/>
      <c r="F1668" s="192" t="s">
        <v>1380</v>
      </c>
      <c r="G1668" s="40"/>
      <c r="H1668" s="40"/>
      <c r="I1668" s="193"/>
      <c r="J1668" s="40"/>
      <c r="K1668" s="40"/>
      <c r="L1668" s="43"/>
      <c r="M1668" s="194"/>
      <c r="N1668" s="195"/>
      <c r="O1668" s="68"/>
      <c r="P1668" s="68"/>
      <c r="Q1668" s="68"/>
      <c r="R1668" s="68"/>
      <c r="S1668" s="68"/>
      <c r="T1668" s="69"/>
      <c r="U1668" s="38"/>
      <c r="V1668" s="38"/>
      <c r="W1668" s="38"/>
      <c r="X1668" s="38"/>
      <c r="Y1668" s="38"/>
      <c r="Z1668" s="38"/>
      <c r="AA1668" s="38"/>
      <c r="AB1668" s="38"/>
      <c r="AC1668" s="38"/>
      <c r="AD1668" s="38"/>
      <c r="AE1668" s="38"/>
      <c r="AT1668" s="21" t="s">
        <v>220</v>
      </c>
      <c r="AU1668" s="21" t="s">
        <v>87</v>
      </c>
    </row>
    <row r="1669" spans="1:65" s="13" customFormat="1">
      <c r="B1669" s="196"/>
      <c r="C1669" s="197"/>
      <c r="D1669" s="198" t="s">
        <v>222</v>
      </c>
      <c r="E1669" s="199" t="s">
        <v>19</v>
      </c>
      <c r="F1669" s="200" t="s">
        <v>223</v>
      </c>
      <c r="G1669" s="197"/>
      <c r="H1669" s="199" t="s">
        <v>19</v>
      </c>
      <c r="I1669" s="201"/>
      <c r="J1669" s="197"/>
      <c r="K1669" s="197"/>
      <c r="L1669" s="202"/>
      <c r="M1669" s="203"/>
      <c r="N1669" s="204"/>
      <c r="O1669" s="204"/>
      <c r="P1669" s="204"/>
      <c r="Q1669" s="204"/>
      <c r="R1669" s="204"/>
      <c r="S1669" s="204"/>
      <c r="T1669" s="205"/>
      <c r="AT1669" s="206" t="s">
        <v>222</v>
      </c>
      <c r="AU1669" s="206" t="s">
        <v>87</v>
      </c>
      <c r="AV1669" s="13" t="s">
        <v>85</v>
      </c>
      <c r="AW1669" s="13" t="s">
        <v>36</v>
      </c>
      <c r="AX1669" s="13" t="s">
        <v>77</v>
      </c>
      <c r="AY1669" s="206" t="s">
        <v>211</v>
      </c>
    </row>
    <row r="1670" spans="1:65" s="13" customFormat="1">
      <c r="B1670" s="196"/>
      <c r="C1670" s="197"/>
      <c r="D1670" s="198" t="s">
        <v>222</v>
      </c>
      <c r="E1670" s="199" t="s">
        <v>19</v>
      </c>
      <c r="F1670" s="200" t="s">
        <v>1313</v>
      </c>
      <c r="G1670" s="197"/>
      <c r="H1670" s="199" t="s">
        <v>19</v>
      </c>
      <c r="I1670" s="201"/>
      <c r="J1670" s="197"/>
      <c r="K1670" s="197"/>
      <c r="L1670" s="202"/>
      <c r="M1670" s="203"/>
      <c r="N1670" s="204"/>
      <c r="O1670" s="204"/>
      <c r="P1670" s="204"/>
      <c r="Q1670" s="204"/>
      <c r="R1670" s="204"/>
      <c r="S1670" s="204"/>
      <c r="T1670" s="205"/>
      <c r="AT1670" s="206" t="s">
        <v>222</v>
      </c>
      <c r="AU1670" s="206" t="s">
        <v>87</v>
      </c>
      <c r="AV1670" s="13" t="s">
        <v>85</v>
      </c>
      <c r="AW1670" s="13" t="s">
        <v>36</v>
      </c>
      <c r="AX1670" s="13" t="s">
        <v>77</v>
      </c>
      <c r="AY1670" s="206" t="s">
        <v>211</v>
      </c>
    </row>
    <row r="1671" spans="1:65" s="13" customFormat="1">
      <c r="B1671" s="196"/>
      <c r="C1671" s="197"/>
      <c r="D1671" s="198" t="s">
        <v>222</v>
      </c>
      <c r="E1671" s="199" t="s">
        <v>19</v>
      </c>
      <c r="F1671" s="200" t="s">
        <v>225</v>
      </c>
      <c r="G1671" s="197"/>
      <c r="H1671" s="199" t="s">
        <v>19</v>
      </c>
      <c r="I1671" s="201"/>
      <c r="J1671" s="197"/>
      <c r="K1671" s="197"/>
      <c r="L1671" s="202"/>
      <c r="M1671" s="203"/>
      <c r="N1671" s="204"/>
      <c r="O1671" s="204"/>
      <c r="P1671" s="204"/>
      <c r="Q1671" s="204"/>
      <c r="R1671" s="204"/>
      <c r="S1671" s="204"/>
      <c r="T1671" s="205"/>
      <c r="AT1671" s="206" t="s">
        <v>222</v>
      </c>
      <c r="AU1671" s="206" t="s">
        <v>87</v>
      </c>
      <c r="AV1671" s="13" t="s">
        <v>85</v>
      </c>
      <c r="AW1671" s="13" t="s">
        <v>36</v>
      </c>
      <c r="AX1671" s="13" t="s">
        <v>77</v>
      </c>
      <c r="AY1671" s="206" t="s">
        <v>211</v>
      </c>
    </row>
    <row r="1672" spans="1:65" s="14" customFormat="1">
      <c r="B1672" s="207"/>
      <c r="C1672" s="208"/>
      <c r="D1672" s="198" t="s">
        <v>222</v>
      </c>
      <c r="E1672" s="209" t="s">
        <v>19</v>
      </c>
      <c r="F1672" s="210" t="s">
        <v>1220</v>
      </c>
      <c r="G1672" s="208"/>
      <c r="H1672" s="211">
        <v>42.3</v>
      </c>
      <c r="I1672" s="212"/>
      <c r="J1672" s="208"/>
      <c r="K1672" s="208"/>
      <c r="L1672" s="213"/>
      <c r="M1672" s="214"/>
      <c r="N1672" s="215"/>
      <c r="O1672" s="215"/>
      <c r="P1672" s="215"/>
      <c r="Q1672" s="215"/>
      <c r="R1672" s="215"/>
      <c r="S1672" s="215"/>
      <c r="T1672" s="216"/>
      <c r="AT1672" s="217" t="s">
        <v>222</v>
      </c>
      <c r="AU1672" s="217" t="s">
        <v>87</v>
      </c>
      <c r="AV1672" s="14" t="s">
        <v>87</v>
      </c>
      <c r="AW1672" s="14" t="s">
        <v>36</v>
      </c>
      <c r="AX1672" s="14" t="s">
        <v>77</v>
      </c>
      <c r="AY1672" s="217" t="s">
        <v>211</v>
      </c>
    </row>
    <row r="1673" spans="1:65" s="15" customFormat="1">
      <c r="B1673" s="218"/>
      <c r="C1673" s="219"/>
      <c r="D1673" s="198" t="s">
        <v>222</v>
      </c>
      <c r="E1673" s="220" t="s">
        <v>19</v>
      </c>
      <c r="F1673" s="221" t="s">
        <v>227</v>
      </c>
      <c r="G1673" s="219"/>
      <c r="H1673" s="222">
        <v>42.3</v>
      </c>
      <c r="I1673" s="223"/>
      <c r="J1673" s="219"/>
      <c r="K1673" s="219"/>
      <c r="L1673" s="224"/>
      <c r="M1673" s="225"/>
      <c r="N1673" s="226"/>
      <c r="O1673" s="226"/>
      <c r="P1673" s="226"/>
      <c r="Q1673" s="226"/>
      <c r="R1673" s="226"/>
      <c r="S1673" s="226"/>
      <c r="T1673" s="227"/>
      <c r="AT1673" s="228" t="s">
        <v>222</v>
      </c>
      <c r="AU1673" s="228" t="s">
        <v>87</v>
      </c>
      <c r="AV1673" s="15" t="s">
        <v>218</v>
      </c>
      <c r="AW1673" s="15" t="s">
        <v>36</v>
      </c>
      <c r="AX1673" s="15" t="s">
        <v>85</v>
      </c>
      <c r="AY1673" s="228" t="s">
        <v>211</v>
      </c>
    </row>
    <row r="1674" spans="1:65" s="2" customFormat="1" ht="24.2" customHeight="1">
      <c r="A1674" s="38"/>
      <c r="B1674" s="39"/>
      <c r="C1674" s="178" t="s">
        <v>1381</v>
      </c>
      <c r="D1674" s="178" t="s">
        <v>214</v>
      </c>
      <c r="E1674" s="179" t="s">
        <v>1382</v>
      </c>
      <c r="F1674" s="180" t="s">
        <v>1383</v>
      </c>
      <c r="G1674" s="181" t="s">
        <v>131</v>
      </c>
      <c r="H1674" s="182">
        <v>11.2</v>
      </c>
      <c r="I1674" s="183"/>
      <c r="J1674" s="184">
        <f>ROUND(I1674*H1674,2)</f>
        <v>0</v>
      </c>
      <c r="K1674" s="180" t="s">
        <v>19</v>
      </c>
      <c r="L1674" s="43"/>
      <c r="M1674" s="185" t="s">
        <v>19</v>
      </c>
      <c r="N1674" s="186" t="s">
        <v>48</v>
      </c>
      <c r="O1674" s="68"/>
      <c r="P1674" s="187">
        <f>O1674*H1674</f>
        <v>0</v>
      </c>
      <c r="Q1674" s="187">
        <v>5.7999999999999996E-3</v>
      </c>
      <c r="R1674" s="187">
        <f>Q1674*H1674</f>
        <v>6.495999999999999E-2</v>
      </c>
      <c r="S1674" s="187">
        <v>0</v>
      </c>
      <c r="T1674" s="188">
        <f>S1674*H1674</f>
        <v>0</v>
      </c>
      <c r="U1674" s="38"/>
      <c r="V1674" s="38"/>
      <c r="W1674" s="38"/>
      <c r="X1674" s="38"/>
      <c r="Y1674" s="38"/>
      <c r="Z1674" s="38"/>
      <c r="AA1674" s="38"/>
      <c r="AB1674" s="38"/>
      <c r="AC1674" s="38"/>
      <c r="AD1674" s="38"/>
      <c r="AE1674" s="38"/>
      <c r="AR1674" s="189" t="s">
        <v>315</v>
      </c>
      <c r="AT1674" s="189" t="s">
        <v>214</v>
      </c>
      <c r="AU1674" s="189" t="s">
        <v>87</v>
      </c>
      <c r="AY1674" s="21" t="s">
        <v>211</v>
      </c>
      <c r="BE1674" s="190">
        <f>IF(N1674="základní",J1674,0)</f>
        <v>0</v>
      </c>
      <c r="BF1674" s="190">
        <f>IF(N1674="snížená",J1674,0)</f>
        <v>0</v>
      </c>
      <c r="BG1674" s="190">
        <f>IF(N1674="zákl. přenesená",J1674,0)</f>
        <v>0</v>
      </c>
      <c r="BH1674" s="190">
        <f>IF(N1674="sníž. přenesená",J1674,0)</f>
        <v>0</v>
      </c>
      <c r="BI1674" s="190">
        <f>IF(N1674="nulová",J1674,0)</f>
        <v>0</v>
      </c>
      <c r="BJ1674" s="21" t="s">
        <v>85</v>
      </c>
      <c r="BK1674" s="190">
        <f>ROUND(I1674*H1674,2)</f>
        <v>0</v>
      </c>
      <c r="BL1674" s="21" t="s">
        <v>315</v>
      </c>
      <c r="BM1674" s="189" t="s">
        <v>1384</v>
      </c>
    </row>
    <row r="1675" spans="1:65" s="13" customFormat="1">
      <c r="B1675" s="196"/>
      <c r="C1675" s="197"/>
      <c r="D1675" s="198" t="s">
        <v>222</v>
      </c>
      <c r="E1675" s="199" t="s">
        <v>19</v>
      </c>
      <c r="F1675" s="200" t="s">
        <v>223</v>
      </c>
      <c r="G1675" s="197"/>
      <c r="H1675" s="199" t="s">
        <v>19</v>
      </c>
      <c r="I1675" s="201"/>
      <c r="J1675" s="197"/>
      <c r="K1675" s="197"/>
      <c r="L1675" s="202"/>
      <c r="M1675" s="203"/>
      <c r="N1675" s="204"/>
      <c r="O1675" s="204"/>
      <c r="P1675" s="204"/>
      <c r="Q1675" s="204"/>
      <c r="R1675" s="204"/>
      <c r="S1675" s="204"/>
      <c r="T1675" s="205"/>
      <c r="AT1675" s="206" t="s">
        <v>222</v>
      </c>
      <c r="AU1675" s="206" t="s">
        <v>87</v>
      </c>
      <c r="AV1675" s="13" t="s">
        <v>85</v>
      </c>
      <c r="AW1675" s="13" t="s">
        <v>36</v>
      </c>
      <c r="AX1675" s="13" t="s">
        <v>77</v>
      </c>
      <c r="AY1675" s="206" t="s">
        <v>211</v>
      </c>
    </row>
    <row r="1676" spans="1:65" s="13" customFormat="1">
      <c r="B1676" s="196"/>
      <c r="C1676" s="197"/>
      <c r="D1676" s="198" t="s">
        <v>222</v>
      </c>
      <c r="E1676" s="199" t="s">
        <v>19</v>
      </c>
      <c r="F1676" s="200" t="s">
        <v>1313</v>
      </c>
      <c r="G1676" s="197"/>
      <c r="H1676" s="199" t="s">
        <v>19</v>
      </c>
      <c r="I1676" s="201"/>
      <c r="J1676" s="197"/>
      <c r="K1676" s="197"/>
      <c r="L1676" s="202"/>
      <c r="M1676" s="203"/>
      <c r="N1676" s="204"/>
      <c r="O1676" s="204"/>
      <c r="P1676" s="204"/>
      <c r="Q1676" s="204"/>
      <c r="R1676" s="204"/>
      <c r="S1676" s="204"/>
      <c r="T1676" s="205"/>
      <c r="AT1676" s="206" t="s">
        <v>222</v>
      </c>
      <c r="AU1676" s="206" t="s">
        <v>87</v>
      </c>
      <c r="AV1676" s="13" t="s">
        <v>85</v>
      </c>
      <c r="AW1676" s="13" t="s">
        <v>36</v>
      </c>
      <c r="AX1676" s="13" t="s">
        <v>77</v>
      </c>
      <c r="AY1676" s="206" t="s">
        <v>211</v>
      </c>
    </row>
    <row r="1677" spans="1:65" s="13" customFormat="1">
      <c r="B1677" s="196"/>
      <c r="C1677" s="197"/>
      <c r="D1677" s="198" t="s">
        <v>222</v>
      </c>
      <c r="E1677" s="199" t="s">
        <v>19</v>
      </c>
      <c r="F1677" s="200" t="s">
        <v>399</v>
      </c>
      <c r="G1677" s="197"/>
      <c r="H1677" s="199" t="s">
        <v>19</v>
      </c>
      <c r="I1677" s="201"/>
      <c r="J1677" s="197"/>
      <c r="K1677" s="197"/>
      <c r="L1677" s="202"/>
      <c r="M1677" s="203"/>
      <c r="N1677" s="204"/>
      <c r="O1677" s="204"/>
      <c r="P1677" s="204"/>
      <c r="Q1677" s="204"/>
      <c r="R1677" s="204"/>
      <c r="S1677" s="204"/>
      <c r="T1677" s="205"/>
      <c r="AT1677" s="206" t="s">
        <v>222</v>
      </c>
      <c r="AU1677" s="206" t="s">
        <v>87</v>
      </c>
      <c r="AV1677" s="13" t="s">
        <v>85</v>
      </c>
      <c r="AW1677" s="13" t="s">
        <v>36</v>
      </c>
      <c r="AX1677" s="13" t="s">
        <v>77</v>
      </c>
      <c r="AY1677" s="206" t="s">
        <v>211</v>
      </c>
    </row>
    <row r="1678" spans="1:65" s="14" customFormat="1">
      <c r="B1678" s="207"/>
      <c r="C1678" s="208"/>
      <c r="D1678" s="198" t="s">
        <v>222</v>
      </c>
      <c r="E1678" s="209" t="s">
        <v>19</v>
      </c>
      <c r="F1678" s="210" t="s">
        <v>1295</v>
      </c>
      <c r="G1678" s="208"/>
      <c r="H1678" s="211">
        <v>11.2</v>
      </c>
      <c r="I1678" s="212"/>
      <c r="J1678" s="208"/>
      <c r="K1678" s="208"/>
      <c r="L1678" s="213"/>
      <c r="M1678" s="214"/>
      <c r="N1678" s="215"/>
      <c r="O1678" s="215"/>
      <c r="P1678" s="215"/>
      <c r="Q1678" s="215"/>
      <c r="R1678" s="215"/>
      <c r="S1678" s="215"/>
      <c r="T1678" s="216"/>
      <c r="AT1678" s="217" t="s">
        <v>222</v>
      </c>
      <c r="AU1678" s="217" t="s">
        <v>87</v>
      </c>
      <c r="AV1678" s="14" t="s">
        <v>87</v>
      </c>
      <c r="AW1678" s="14" t="s">
        <v>36</v>
      </c>
      <c r="AX1678" s="14" t="s">
        <v>77</v>
      </c>
      <c r="AY1678" s="217" t="s">
        <v>211</v>
      </c>
    </row>
    <row r="1679" spans="1:65" s="15" customFormat="1">
      <c r="B1679" s="218"/>
      <c r="C1679" s="219"/>
      <c r="D1679" s="198" t="s">
        <v>222</v>
      </c>
      <c r="E1679" s="220" t="s">
        <v>19</v>
      </c>
      <c r="F1679" s="221" t="s">
        <v>227</v>
      </c>
      <c r="G1679" s="219"/>
      <c r="H1679" s="222">
        <v>11.2</v>
      </c>
      <c r="I1679" s="223"/>
      <c r="J1679" s="219"/>
      <c r="K1679" s="219"/>
      <c r="L1679" s="224"/>
      <c r="M1679" s="225"/>
      <c r="N1679" s="226"/>
      <c r="O1679" s="226"/>
      <c r="P1679" s="226"/>
      <c r="Q1679" s="226"/>
      <c r="R1679" s="226"/>
      <c r="S1679" s="226"/>
      <c r="T1679" s="227"/>
      <c r="AT1679" s="228" t="s">
        <v>222</v>
      </c>
      <c r="AU1679" s="228" t="s">
        <v>87</v>
      </c>
      <c r="AV1679" s="15" t="s">
        <v>218</v>
      </c>
      <c r="AW1679" s="15" t="s">
        <v>36</v>
      </c>
      <c r="AX1679" s="15" t="s">
        <v>85</v>
      </c>
      <c r="AY1679" s="228" t="s">
        <v>211</v>
      </c>
    </row>
    <row r="1680" spans="1:65" s="2" customFormat="1" ht="37.9" customHeight="1">
      <c r="A1680" s="38"/>
      <c r="B1680" s="39"/>
      <c r="C1680" s="178" t="s">
        <v>1385</v>
      </c>
      <c r="D1680" s="178" t="s">
        <v>214</v>
      </c>
      <c r="E1680" s="179" t="s">
        <v>1386</v>
      </c>
      <c r="F1680" s="180" t="s">
        <v>1387</v>
      </c>
      <c r="G1680" s="181" t="s">
        <v>131</v>
      </c>
      <c r="H1680" s="182">
        <v>6.9</v>
      </c>
      <c r="I1680" s="183"/>
      <c r="J1680" s="184">
        <f>ROUND(I1680*H1680,2)</f>
        <v>0</v>
      </c>
      <c r="K1680" s="180" t="s">
        <v>217</v>
      </c>
      <c r="L1680" s="43"/>
      <c r="M1680" s="185" t="s">
        <v>19</v>
      </c>
      <c r="N1680" s="186" t="s">
        <v>48</v>
      </c>
      <c r="O1680" s="68"/>
      <c r="P1680" s="187">
        <f>O1680*H1680</f>
        <v>0</v>
      </c>
      <c r="Q1680" s="187">
        <v>0</v>
      </c>
      <c r="R1680" s="187">
        <f>Q1680*H1680</f>
        <v>0</v>
      </c>
      <c r="S1680" s="187">
        <v>0</v>
      </c>
      <c r="T1680" s="188">
        <f>S1680*H1680</f>
        <v>0</v>
      </c>
      <c r="U1680" s="38"/>
      <c r="V1680" s="38"/>
      <c r="W1680" s="38"/>
      <c r="X1680" s="38"/>
      <c r="Y1680" s="38"/>
      <c r="Z1680" s="38"/>
      <c r="AA1680" s="38"/>
      <c r="AB1680" s="38"/>
      <c r="AC1680" s="38"/>
      <c r="AD1680" s="38"/>
      <c r="AE1680" s="38"/>
      <c r="AR1680" s="189" t="s">
        <v>315</v>
      </c>
      <c r="AT1680" s="189" t="s">
        <v>214</v>
      </c>
      <c r="AU1680" s="189" t="s">
        <v>87</v>
      </c>
      <c r="AY1680" s="21" t="s">
        <v>211</v>
      </c>
      <c r="BE1680" s="190">
        <f>IF(N1680="základní",J1680,0)</f>
        <v>0</v>
      </c>
      <c r="BF1680" s="190">
        <f>IF(N1680="snížená",J1680,0)</f>
        <v>0</v>
      </c>
      <c r="BG1680" s="190">
        <f>IF(N1680="zákl. přenesená",J1680,0)</f>
        <v>0</v>
      </c>
      <c r="BH1680" s="190">
        <f>IF(N1680="sníž. přenesená",J1680,0)</f>
        <v>0</v>
      </c>
      <c r="BI1680" s="190">
        <f>IF(N1680="nulová",J1680,0)</f>
        <v>0</v>
      </c>
      <c r="BJ1680" s="21" t="s">
        <v>85</v>
      </c>
      <c r="BK1680" s="190">
        <f>ROUND(I1680*H1680,2)</f>
        <v>0</v>
      </c>
      <c r="BL1680" s="21" t="s">
        <v>315</v>
      </c>
      <c r="BM1680" s="189" t="s">
        <v>1388</v>
      </c>
    </row>
    <row r="1681" spans="1:65" s="2" customFormat="1">
      <c r="A1681" s="38"/>
      <c r="B1681" s="39"/>
      <c r="C1681" s="40"/>
      <c r="D1681" s="191" t="s">
        <v>220</v>
      </c>
      <c r="E1681" s="40"/>
      <c r="F1681" s="192" t="s">
        <v>1389</v>
      </c>
      <c r="G1681" s="40"/>
      <c r="H1681" s="40"/>
      <c r="I1681" s="193"/>
      <c r="J1681" s="40"/>
      <c r="K1681" s="40"/>
      <c r="L1681" s="43"/>
      <c r="M1681" s="194"/>
      <c r="N1681" s="195"/>
      <c r="O1681" s="68"/>
      <c r="P1681" s="68"/>
      <c r="Q1681" s="68"/>
      <c r="R1681" s="68"/>
      <c r="S1681" s="68"/>
      <c r="T1681" s="69"/>
      <c r="U1681" s="38"/>
      <c r="V1681" s="38"/>
      <c r="W1681" s="38"/>
      <c r="X1681" s="38"/>
      <c r="Y1681" s="38"/>
      <c r="Z1681" s="38"/>
      <c r="AA1681" s="38"/>
      <c r="AB1681" s="38"/>
      <c r="AC1681" s="38"/>
      <c r="AD1681" s="38"/>
      <c r="AE1681" s="38"/>
      <c r="AT1681" s="21" t="s">
        <v>220</v>
      </c>
      <c r="AU1681" s="21" t="s">
        <v>87</v>
      </c>
    </row>
    <row r="1682" spans="1:65" s="2" customFormat="1" ht="33" customHeight="1">
      <c r="A1682" s="38"/>
      <c r="B1682" s="39"/>
      <c r="C1682" s="178" t="s">
        <v>1390</v>
      </c>
      <c r="D1682" s="178" t="s">
        <v>214</v>
      </c>
      <c r="E1682" s="179" t="s">
        <v>1391</v>
      </c>
      <c r="F1682" s="180" t="s">
        <v>1392</v>
      </c>
      <c r="G1682" s="181" t="s">
        <v>131</v>
      </c>
      <c r="H1682" s="182">
        <v>2.6</v>
      </c>
      <c r="I1682" s="183"/>
      <c r="J1682" s="184">
        <f>ROUND(I1682*H1682,2)</f>
        <v>0</v>
      </c>
      <c r="K1682" s="180" t="s">
        <v>19</v>
      </c>
      <c r="L1682" s="43"/>
      <c r="M1682" s="185" t="s">
        <v>19</v>
      </c>
      <c r="N1682" s="186" t="s">
        <v>48</v>
      </c>
      <c r="O1682" s="68"/>
      <c r="P1682" s="187">
        <f>O1682*H1682</f>
        <v>0</v>
      </c>
      <c r="Q1682" s="187">
        <v>3.8E-3</v>
      </c>
      <c r="R1682" s="187">
        <f>Q1682*H1682</f>
        <v>9.8799999999999999E-3</v>
      </c>
      <c r="S1682" s="187">
        <v>0</v>
      </c>
      <c r="T1682" s="188">
        <f>S1682*H1682</f>
        <v>0</v>
      </c>
      <c r="U1682" s="38"/>
      <c r="V1682" s="38"/>
      <c r="W1682" s="38"/>
      <c r="X1682" s="38"/>
      <c r="Y1682" s="38"/>
      <c r="Z1682" s="38"/>
      <c r="AA1682" s="38"/>
      <c r="AB1682" s="38"/>
      <c r="AC1682" s="38"/>
      <c r="AD1682" s="38"/>
      <c r="AE1682" s="38"/>
      <c r="AR1682" s="189" t="s">
        <v>315</v>
      </c>
      <c r="AT1682" s="189" t="s">
        <v>214</v>
      </c>
      <c r="AU1682" s="189" t="s">
        <v>87</v>
      </c>
      <c r="AY1682" s="21" t="s">
        <v>211</v>
      </c>
      <c r="BE1682" s="190">
        <f>IF(N1682="základní",J1682,0)</f>
        <v>0</v>
      </c>
      <c r="BF1682" s="190">
        <f>IF(N1682="snížená",J1682,0)</f>
        <v>0</v>
      </c>
      <c r="BG1682" s="190">
        <f>IF(N1682="zákl. přenesená",J1682,0)</f>
        <v>0</v>
      </c>
      <c r="BH1682" s="190">
        <f>IF(N1682="sníž. přenesená",J1682,0)</f>
        <v>0</v>
      </c>
      <c r="BI1682" s="190">
        <f>IF(N1682="nulová",J1682,0)</f>
        <v>0</v>
      </c>
      <c r="BJ1682" s="21" t="s">
        <v>85</v>
      </c>
      <c r="BK1682" s="190">
        <f>ROUND(I1682*H1682,2)</f>
        <v>0</v>
      </c>
      <c r="BL1682" s="21" t="s">
        <v>315</v>
      </c>
      <c r="BM1682" s="189" t="s">
        <v>1393</v>
      </c>
    </row>
    <row r="1683" spans="1:65" s="13" customFormat="1">
      <c r="B1683" s="196"/>
      <c r="C1683" s="197"/>
      <c r="D1683" s="198" t="s">
        <v>222</v>
      </c>
      <c r="E1683" s="199" t="s">
        <v>19</v>
      </c>
      <c r="F1683" s="200" t="s">
        <v>223</v>
      </c>
      <c r="G1683" s="197"/>
      <c r="H1683" s="199" t="s">
        <v>19</v>
      </c>
      <c r="I1683" s="201"/>
      <c r="J1683" s="197"/>
      <c r="K1683" s="197"/>
      <c r="L1683" s="202"/>
      <c r="M1683" s="203"/>
      <c r="N1683" s="204"/>
      <c r="O1683" s="204"/>
      <c r="P1683" s="204"/>
      <c r="Q1683" s="204"/>
      <c r="R1683" s="204"/>
      <c r="S1683" s="204"/>
      <c r="T1683" s="205"/>
      <c r="AT1683" s="206" t="s">
        <v>222</v>
      </c>
      <c r="AU1683" s="206" t="s">
        <v>87</v>
      </c>
      <c r="AV1683" s="13" t="s">
        <v>85</v>
      </c>
      <c r="AW1683" s="13" t="s">
        <v>36</v>
      </c>
      <c r="AX1683" s="13" t="s">
        <v>77</v>
      </c>
      <c r="AY1683" s="206" t="s">
        <v>211</v>
      </c>
    </row>
    <row r="1684" spans="1:65" s="13" customFormat="1">
      <c r="B1684" s="196"/>
      <c r="C1684" s="197"/>
      <c r="D1684" s="198" t="s">
        <v>222</v>
      </c>
      <c r="E1684" s="199" t="s">
        <v>19</v>
      </c>
      <c r="F1684" s="200" t="s">
        <v>1313</v>
      </c>
      <c r="G1684" s="197"/>
      <c r="H1684" s="199" t="s">
        <v>19</v>
      </c>
      <c r="I1684" s="201"/>
      <c r="J1684" s="197"/>
      <c r="K1684" s="197"/>
      <c r="L1684" s="202"/>
      <c r="M1684" s="203"/>
      <c r="N1684" s="204"/>
      <c r="O1684" s="204"/>
      <c r="P1684" s="204"/>
      <c r="Q1684" s="204"/>
      <c r="R1684" s="204"/>
      <c r="S1684" s="204"/>
      <c r="T1684" s="205"/>
      <c r="AT1684" s="206" t="s">
        <v>222</v>
      </c>
      <c r="AU1684" s="206" t="s">
        <v>87</v>
      </c>
      <c r="AV1684" s="13" t="s">
        <v>85</v>
      </c>
      <c r="AW1684" s="13" t="s">
        <v>36</v>
      </c>
      <c r="AX1684" s="13" t="s">
        <v>77</v>
      </c>
      <c r="AY1684" s="206" t="s">
        <v>211</v>
      </c>
    </row>
    <row r="1685" spans="1:65" s="13" customFormat="1">
      <c r="B1685" s="196"/>
      <c r="C1685" s="197"/>
      <c r="D1685" s="198" t="s">
        <v>222</v>
      </c>
      <c r="E1685" s="199" t="s">
        <v>19</v>
      </c>
      <c r="F1685" s="200" t="s">
        <v>399</v>
      </c>
      <c r="G1685" s="197"/>
      <c r="H1685" s="199" t="s">
        <v>19</v>
      </c>
      <c r="I1685" s="201"/>
      <c r="J1685" s="197"/>
      <c r="K1685" s="197"/>
      <c r="L1685" s="202"/>
      <c r="M1685" s="203"/>
      <c r="N1685" s="204"/>
      <c r="O1685" s="204"/>
      <c r="P1685" s="204"/>
      <c r="Q1685" s="204"/>
      <c r="R1685" s="204"/>
      <c r="S1685" s="204"/>
      <c r="T1685" s="205"/>
      <c r="AT1685" s="206" t="s">
        <v>222</v>
      </c>
      <c r="AU1685" s="206" t="s">
        <v>87</v>
      </c>
      <c r="AV1685" s="13" t="s">
        <v>85</v>
      </c>
      <c r="AW1685" s="13" t="s">
        <v>36</v>
      </c>
      <c r="AX1685" s="13" t="s">
        <v>77</v>
      </c>
      <c r="AY1685" s="206" t="s">
        <v>211</v>
      </c>
    </row>
    <row r="1686" spans="1:65" s="14" customFormat="1">
      <c r="B1686" s="207"/>
      <c r="C1686" s="208"/>
      <c r="D1686" s="198" t="s">
        <v>222</v>
      </c>
      <c r="E1686" s="209" t="s">
        <v>19</v>
      </c>
      <c r="F1686" s="210" t="s">
        <v>1307</v>
      </c>
      <c r="G1686" s="208"/>
      <c r="H1686" s="211">
        <v>2.6</v>
      </c>
      <c r="I1686" s="212"/>
      <c r="J1686" s="208"/>
      <c r="K1686" s="208"/>
      <c r="L1686" s="213"/>
      <c r="M1686" s="214"/>
      <c r="N1686" s="215"/>
      <c r="O1686" s="215"/>
      <c r="P1686" s="215"/>
      <c r="Q1686" s="215"/>
      <c r="R1686" s="215"/>
      <c r="S1686" s="215"/>
      <c r="T1686" s="216"/>
      <c r="AT1686" s="217" t="s">
        <v>222</v>
      </c>
      <c r="AU1686" s="217" t="s">
        <v>87</v>
      </c>
      <c r="AV1686" s="14" t="s">
        <v>87</v>
      </c>
      <c r="AW1686" s="14" t="s">
        <v>36</v>
      </c>
      <c r="AX1686" s="14" t="s">
        <v>77</v>
      </c>
      <c r="AY1686" s="217" t="s">
        <v>211</v>
      </c>
    </row>
    <row r="1687" spans="1:65" s="15" customFormat="1">
      <c r="B1687" s="218"/>
      <c r="C1687" s="219"/>
      <c r="D1687" s="198" t="s">
        <v>222</v>
      </c>
      <c r="E1687" s="220" t="s">
        <v>19</v>
      </c>
      <c r="F1687" s="221" t="s">
        <v>227</v>
      </c>
      <c r="G1687" s="219"/>
      <c r="H1687" s="222">
        <v>2.6</v>
      </c>
      <c r="I1687" s="223"/>
      <c r="J1687" s="219"/>
      <c r="K1687" s="219"/>
      <c r="L1687" s="224"/>
      <c r="M1687" s="225"/>
      <c r="N1687" s="226"/>
      <c r="O1687" s="226"/>
      <c r="P1687" s="226"/>
      <c r="Q1687" s="226"/>
      <c r="R1687" s="226"/>
      <c r="S1687" s="226"/>
      <c r="T1687" s="227"/>
      <c r="AT1687" s="228" t="s">
        <v>222</v>
      </c>
      <c r="AU1687" s="228" t="s">
        <v>87</v>
      </c>
      <c r="AV1687" s="15" t="s">
        <v>218</v>
      </c>
      <c r="AW1687" s="15" t="s">
        <v>36</v>
      </c>
      <c r="AX1687" s="15" t="s">
        <v>85</v>
      </c>
      <c r="AY1687" s="228" t="s">
        <v>211</v>
      </c>
    </row>
    <row r="1688" spans="1:65" s="2" customFormat="1" ht="37.9" customHeight="1">
      <c r="A1688" s="38"/>
      <c r="B1688" s="39"/>
      <c r="C1688" s="178" t="s">
        <v>1394</v>
      </c>
      <c r="D1688" s="178" t="s">
        <v>214</v>
      </c>
      <c r="E1688" s="179" t="s">
        <v>1395</v>
      </c>
      <c r="F1688" s="180" t="s">
        <v>1396</v>
      </c>
      <c r="G1688" s="181" t="s">
        <v>397</v>
      </c>
      <c r="H1688" s="182">
        <v>1</v>
      </c>
      <c r="I1688" s="183"/>
      <c r="J1688" s="184">
        <f>ROUND(I1688*H1688,2)</f>
        <v>0</v>
      </c>
      <c r="K1688" s="180" t="s">
        <v>19</v>
      </c>
      <c r="L1688" s="43"/>
      <c r="M1688" s="185" t="s">
        <v>19</v>
      </c>
      <c r="N1688" s="186" t="s">
        <v>48</v>
      </c>
      <c r="O1688" s="68"/>
      <c r="P1688" s="187">
        <f>O1688*H1688</f>
        <v>0</v>
      </c>
      <c r="Q1688" s="187">
        <v>9.0600000000000003E-3</v>
      </c>
      <c r="R1688" s="187">
        <f>Q1688*H1688</f>
        <v>9.0600000000000003E-3</v>
      </c>
      <c r="S1688" s="187">
        <v>0</v>
      </c>
      <c r="T1688" s="188">
        <f>S1688*H1688</f>
        <v>0</v>
      </c>
      <c r="U1688" s="38"/>
      <c r="V1688" s="38"/>
      <c r="W1688" s="38"/>
      <c r="X1688" s="38"/>
      <c r="Y1688" s="38"/>
      <c r="Z1688" s="38"/>
      <c r="AA1688" s="38"/>
      <c r="AB1688" s="38"/>
      <c r="AC1688" s="38"/>
      <c r="AD1688" s="38"/>
      <c r="AE1688" s="38"/>
      <c r="AR1688" s="189" t="s">
        <v>315</v>
      </c>
      <c r="AT1688" s="189" t="s">
        <v>214</v>
      </c>
      <c r="AU1688" s="189" t="s">
        <v>87</v>
      </c>
      <c r="AY1688" s="21" t="s">
        <v>211</v>
      </c>
      <c r="BE1688" s="190">
        <f>IF(N1688="základní",J1688,0)</f>
        <v>0</v>
      </c>
      <c r="BF1688" s="190">
        <f>IF(N1688="snížená",J1688,0)</f>
        <v>0</v>
      </c>
      <c r="BG1688" s="190">
        <f>IF(N1688="zákl. přenesená",J1688,0)</f>
        <v>0</v>
      </c>
      <c r="BH1688" s="190">
        <f>IF(N1688="sníž. přenesená",J1688,0)</f>
        <v>0</v>
      </c>
      <c r="BI1688" s="190">
        <f>IF(N1688="nulová",J1688,0)</f>
        <v>0</v>
      </c>
      <c r="BJ1688" s="21" t="s">
        <v>85</v>
      </c>
      <c r="BK1688" s="190">
        <f>ROUND(I1688*H1688,2)</f>
        <v>0</v>
      </c>
      <c r="BL1688" s="21" t="s">
        <v>315</v>
      </c>
      <c r="BM1688" s="189" t="s">
        <v>1397</v>
      </c>
    </row>
    <row r="1689" spans="1:65" s="13" customFormat="1">
      <c r="B1689" s="196"/>
      <c r="C1689" s="197"/>
      <c r="D1689" s="198" t="s">
        <v>222</v>
      </c>
      <c r="E1689" s="199" t="s">
        <v>19</v>
      </c>
      <c r="F1689" s="200" t="s">
        <v>223</v>
      </c>
      <c r="G1689" s="197"/>
      <c r="H1689" s="199" t="s">
        <v>19</v>
      </c>
      <c r="I1689" s="201"/>
      <c r="J1689" s="197"/>
      <c r="K1689" s="197"/>
      <c r="L1689" s="202"/>
      <c r="M1689" s="203"/>
      <c r="N1689" s="204"/>
      <c r="O1689" s="204"/>
      <c r="P1689" s="204"/>
      <c r="Q1689" s="204"/>
      <c r="R1689" s="204"/>
      <c r="S1689" s="204"/>
      <c r="T1689" s="205"/>
      <c r="AT1689" s="206" t="s">
        <v>222</v>
      </c>
      <c r="AU1689" s="206" t="s">
        <v>87</v>
      </c>
      <c r="AV1689" s="13" t="s">
        <v>85</v>
      </c>
      <c r="AW1689" s="13" t="s">
        <v>36</v>
      </c>
      <c r="AX1689" s="13" t="s">
        <v>77</v>
      </c>
      <c r="AY1689" s="206" t="s">
        <v>211</v>
      </c>
    </row>
    <row r="1690" spans="1:65" s="13" customFormat="1">
      <c r="B1690" s="196"/>
      <c r="C1690" s="197"/>
      <c r="D1690" s="198" t="s">
        <v>222</v>
      </c>
      <c r="E1690" s="199" t="s">
        <v>19</v>
      </c>
      <c r="F1690" s="200" t="s">
        <v>1313</v>
      </c>
      <c r="G1690" s="197"/>
      <c r="H1690" s="199" t="s">
        <v>19</v>
      </c>
      <c r="I1690" s="201"/>
      <c r="J1690" s="197"/>
      <c r="K1690" s="197"/>
      <c r="L1690" s="202"/>
      <c r="M1690" s="203"/>
      <c r="N1690" s="204"/>
      <c r="O1690" s="204"/>
      <c r="P1690" s="204"/>
      <c r="Q1690" s="204"/>
      <c r="R1690" s="204"/>
      <c r="S1690" s="204"/>
      <c r="T1690" s="205"/>
      <c r="AT1690" s="206" t="s">
        <v>222</v>
      </c>
      <c r="AU1690" s="206" t="s">
        <v>87</v>
      </c>
      <c r="AV1690" s="13" t="s">
        <v>85</v>
      </c>
      <c r="AW1690" s="13" t="s">
        <v>36</v>
      </c>
      <c r="AX1690" s="13" t="s">
        <v>77</v>
      </c>
      <c r="AY1690" s="206" t="s">
        <v>211</v>
      </c>
    </row>
    <row r="1691" spans="1:65" s="13" customFormat="1">
      <c r="B1691" s="196"/>
      <c r="C1691" s="197"/>
      <c r="D1691" s="198" t="s">
        <v>222</v>
      </c>
      <c r="E1691" s="199" t="s">
        <v>19</v>
      </c>
      <c r="F1691" s="200" t="s">
        <v>399</v>
      </c>
      <c r="G1691" s="197"/>
      <c r="H1691" s="199" t="s">
        <v>19</v>
      </c>
      <c r="I1691" s="201"/>
      <c r="J1691" s="197"/>
      <c r="K1691" s="197"/>
      <c r="L1691" s="202"/>
      <c r="M1691" s="203"/>
      <c r="N1691" s="204"/>
      <c r="O1691" s="204"/>
      <c r="P1691" s="204"/>
      <c r="Q1691" s="204"/>
      <c r="R1691" s="204"/>
      <c r="S1691" s="204"/>
      <c r="T1691" s="205"/>
      <c r="AT1691" s="206" t="s">
        <v>222</v>
      </c>
      <c r="AU1691" s="206" t="s">
        <v>87</v>
      </c>
      <c r="AV1691" s="13" t="s">
        <v>85</v>
      </c>
      <c r="AW1691" s="13" t="s">
        <v>36</v>
      </c>
      <c r="AX1691" s="13" t="s">
        <v>77</v>
      </c>
      <c r="AY1691" s="206" t="s">
        <v>211</v>
      </c>
    </row>
    <row r="1692" spans="1:65" s="14" customFormat="1">
      <c r="B1692" s="207"/>
      <c r="C1692" s="208"/>
      <c r="D1692" s="198" t="s">
        <v>222</v>
      </c>
      <c r="E1692" s="209" t="s">
        <v>19</v>
      </c>
      <c r="F1692" s="210" t="s">
        <v>1398</v>
      </c>
      <c r="G1692" s="208"/>
      <c r="H1692" s="211">
        <v>1</v>
      </c>
      <c r="I1692" s="212"/>
      <c r="J1692" s="208"/>
      <c r="K1692" s="208"/>
      <c r="L1692" s="213"/>
      <c r="M1692" s="214"/>
      <c r="N1692" s="215"/>
      <c r="O1692" s="215"/>
      <c r="P1692" s="215"/>
      <c r="Q1692" s="215"/>
      <c r="R1692" s="215"/>
      <c r="S1692" s="215"/>
      <c r="T1692" s="216"/>
      <c r="AT1692" s="217" t="s">
        <v>222</v>
      </c>
      <c r="AU1692" s="217" t="s">
        <v>87</v>
      </c>
      <c r="AV1692" s="14" t="s">
        <v>87</v>
      </c>
      <c r="AW1692" s="14" t="s">
        <v>36</v>
      </c>
      <c r="AX1692" s="14" t="s">
        <v>77</v>
      </c>
      <c r="AY1692" s="217" t="s">
        <v>211</v>
      </c>
    </row>
    <row r="1693" spans="1:65" s="15" customFormat="1">
      <c r="B1693" s="218"/>
      <c r="C1693" s="219"/>
      <c r="D1693" s="198" t="s">
        <v>222</v>
      </c>
      <c r="E1693" s="220" t="s">
        <v>19</v>
      </c>
      <c r="F1693" s="221" t="s">
        <v>227</v>
      </c>
      <c r="G1693" s="219"/>
      <c r="H1693" s="222">
        <v>1</v>
      </c>
      <c r="I1693" s="223"/>
      <c r="J1693" s="219"/>
      <c r="K1693" s="219"/>
      <c r="L1693" s="224"/>
      <c r="M1693" s="225"/>
      <c r="N1693" s="226"/>
      <c r="O1693" s="226"/>
      <c r="P1693" s="226"/>
      <c r="Q1693" s="226"/>
      <c r="R1693" s="226"/>
      <c r="S1693" s="226"/>
      <c r="T1693" s="227"/>
      <c r="AT1693" s="228" t="s">
        <v>222</v>
      </c>
      <c r="AU1693" s="228" t="s">
        <v>87</v>
      </c>
      <c r="AV1693" s="15" t="s">
        <v>218</v>
      </c>
      <c r="AW1693" s="15" t="s">
        <v>36</v>
      </c>
      <c r="AX1693" s="15" t="s">
        <v>85</v>
      </c>
      <c r="AY1693" s="228" t="s">
        <v>211</v>
      </c>
    </row>
    <row r="1694" spans="1:65" s="2" customFormat="1" ht="37.9" customHeight="1">
      <c r="A1694" s="38"/>
      <c r="B1694" s="39"/>
      <c r="C1694" s="178" t="s">
        <v>1399</v>
      </c>
      <c r="D1694" s="178" t="s">
        <v>214</v>
      </c>
      <c r="E1694" s="179" t="s">
        <v>1400</v>
      </c>
      <c r="F1694" s="180" t="s">
        <v>1401</v>
      </c>
      <c r="G1694" s="181" t="s">
        <v>131</v>
      </c>
      <c r="H1694" s="182">
        <v>5</v>
      </c>
      <c r="I1694" s="183"/>
      <c r="J1694" s="184">
        <f>ROUND(I1694*H1694,2)</f>
        <v>0</v>
      </c>
      <c r="K1694" s="180" t="s">
        <v>217</v>
      </c>
      <c r="L1694" s="43"/>
      <c r="M1694" s="185" t="s">
        <v>19</v>
      </c>
      <c r="N1694" s="186" t="s">
        <v>48</v>
      </c>
      <c r="O1694" s="68"/>
      <c r="P1694" s="187">
        <f>O1694*H1694</f>
        <v>0</v>
      </c>
      <c r="Q1694" s="187">
        <v>1.9599999999999999E-3</v>
      </c>
      <c r="R1694" s="187">
        <f>Q1694*H1694</f>
        <v>9.7999999999999997E-3</v>
      </c>
      <c r="S1694" s="187">
        <v>0</v>
      </c>
      <c r="T1694" s="188">
        <f>S1694*H1694</f>
        <v>0</v>
      </c>
      <c r="U1694" s="38"/>
      <c r="V1694" s="38"/>
      <c r="W1694" s="38"/>
      <c r="X1694" s="38"/>
      <c r="Y1694" s="38"/>
      <c r="Z1694" s="38"/>
      <c r="AA1694" s="38"/>
      <c r="AB1694" s="38"/>
      <c r="AC1694" s="38"/>
      <c r="AD1694" s="38"/>
      <c r="AE1694" s="38"/>
      <c r="AR1694" s="189" t="s">
        <v>315</v>
      </c>
      <c r="AT1694" s="189" t="s">
        <v>214</v>
      </c>
      <c r="AU1694" s="189" t="s">
        <v>87</v>
      </c>
      <c r="AY1694" s="21" t="s">
        <v>211</v>
      </c>
      <c r="BE1694" s="190">
        <f>IF(N1694="základní",J1694,0)</f>
        <v>0</v>
      </c>
      <c r="BF1694" s="190">
        <f>IF(N1694="snížená",J1694,0)</f>
        <v>0</v>
      </c>
      <c r="BG1694" s="190">
        <f>IF(N1694="zákl. přenesená",J1694,0)</f>
        <v>0</v>
      </c>
      <c r="BH1694" s="190">
        <f>IF(N1694="sníž. přenesená",J1694,0)</f>
        <v>0</v>
      </c>
      <c r="BI1694" s="190">
        <f>IF(N1694="nulová",J1694,0)</f>
        <v>0</v>
      </c>
      <c r="BJ1694" s="21" t="s">
        <v>85</v>
      </c>
      <c r="BK1694" s="190">
        <f>ROUND(I1694*H1694,2)</f>
        <v>0</v>
      </c>
      <c r="BL1694" s="21" t="s">
        <v>315</v>
      </c>
      <c r="BM1694" s="189" t="s">
        <v>1402</v>
      </c>
    </row>
    <row r="1695" spans="1:65" s="2" customFormat="1">
      <c r="A1695" s="38"/>
      <c r="B1695" s="39"/>
      <c r="C1695" s="40"/>
      <c r="D1695" s="191" t="s">
        <v>220</v>
      </c>
      <c r="E1695" s="40"/>
      <c r="F1695" s="192" t="s">
        <v>1403</v>
      </c>
      <c r="G1695" s="40"/>
      <c r="H1695" s="40"/>
      <c r="I1695" s="193"/>
      <c r="J1695" s="40"/>
      <c r="K1695" s="40"/>
      <c r="L1695" s="43"/>
      <c r="M1695" s="194"/>
      <c r="N1695" s="195"/>
      <c r="O1695" s="68"/>
      <c r="P1695" s="68"/>
      <c r="Q1695" s="68"/>
      <c r="R1695" s="68"/>
      <c r="S1695" s="68"/>
      <c r="T1695" s="69"/>
      <c r="U1695" s="38"/>
      <c r="V1695" s="38"/>
      <c r="W1695" s="38"/>
      <c r="X1695" s="38"/>
      <c r="Y1695" s="38"/>
      <c r="Z1695" s="38"/>
      <c r="AA1695" s="38"/>
      <c r="AB1695" s="38"/>
      <c r="AC1695" s="38"/>
      <c r="AD1695" s="38"/>
      <c r="AE1695" s="38"/>
      <c r="AT1695" s="21" t="s">
        <v>220</v>
      </c>
      <c r="AU1695" s="21" t="s">
        <v>87</v>
      </c>
    </row>
    <row r="1696" spans="1:65" s="13" customFormat="1">
      <c r="B1696" s="196"/>
      <c r="C1696" s="197"/>
      <c r="D1696" s="198" t="s">
        <v>222</v>
      </c>
      <c r="E1696" s="199" t="s">
        <v>19</v>
      </c>
      <c r="F1696" s="200" t="s">
        <v>223</v>
      </c>
      <c r="G1696" s="197"/>
      <c r="H1696" s="199" t="s">
        <v>19</v>
      </c>
      <c r="I1696" s="201"/>
      <c r="J1696" s="197"/>
      <c r="K1696" s="197"/>
      <c r="L1696" s="202"/>
      <c r="M1696" s="203"/>
      <c r="N1696" s="204"/>
      <c r="O1696" s="204"/>
      <c r="P1696" s="204"/>
      <c r="Q1696" s="204"/>
      <c r="R1696" s="204"/>
      <c r="S1696" s="204"/>
      <c r="T1696" s="205"/>
      <c r="AT1696" s="206" t="s">
        <v>222</v>
      </c>
      <c r="AU1696" s="206" t="s">
        <v>87</v>
      </c>
      <c r="AV1696" s="13" t="s">
        <v>85</v>
      </c>
      <c r="AW1696" s="13" t="s">
        <v>36</v>
      </c>
      <c r="AX1696" s="13" t="s">
        <v>77</v>
      </c>
      <c r="AY1696" s="206" t="s">
        <v>211</v>
      </c>
    </row>
    <row r="1697" spans="1:65" s="13" customFormat="1">
      <c r="B1697" s="196"/>
      <c r="C1697" s="197"/>
      <c r="D1697" s="198" t="s">
        <v>222</v>
      </c>
      <c r="E1697" s="199" t="s">
        <v>19</v>
      </c>
      <c r="F1697" s="200" t="s">
        <v>1313</v>
      </c>
      <c r="G1697" s="197"/>
      <c r="H1697" s="199" t="s">
        <v>19</v>
      </c>
      <c r="I1697" s="201"/>
      <c r="J1697" s="197"/>
      <c r="K1697" s="197"/>
      <c r="L1697" s="202"/>
      <c r="M1697" s="203"/>
      <c r="N1697" s="204"/>
      <c r="O1697" s="204"/>
      <c r="P1697" s="204"/>
      <c r="Q1697" s="204"/>
      <c r="R1697" s="204"/>
      <c r="S1697" s="204"/>
      <c r="T1697" s="205"/>
      <c r="AT1697" s="206" t="s">
        <v>222</v>
      </c>
      <c r="AU1697" s="206" t="s">
        <v>87</v>
      </c>
      <c r="AV1697" s="13" t="s">
        <v>85</v>
      </c>
      <c r="AW1697" s="13" t="s">
        <v>36</v>
      </c>
      <c r="AX1697" s="13" t="s">
        <v>77</v>
      </c>
      <c r="AY1697" s="206" t="s">
        <v>211</v>
      </c>
    </row>
    <row r="1698" spans="1:65" s="13" customFormat="1">
      <c r="B1698" s="196"/>
      <c r="C1698" s="197"/>
      <c r="D1698" s="198" t="s">
        <v>222</v>
      </c>
      <c r="E1698" s="199" t="s">
        <v>19</v>
      </c>
      <c r="F1698" s="200" t="s">
        <v>399</v>
      </c>
      <c r="G1698" s="197"/>
      <c r="H1698" s="199" t="s">
        <v>19</v>
      </c>
      <c r="I1698" s="201"/>
      <c r="J1698" s="197"/>
      <c r="K1698" s="197"/>
      <c r="L1698" s="202"/>
      <c r="M1698" s="203"/>
      <c r="N1698" s="204"/>
      <c r="O1698" s="204"/>
      <c r="P1698" s="204"/>
      <c r="Q1698" s="204"/>
      <c r="R1698" s="204"/>
      <c r="S1698" s="204"/>
      <c r="T1698" s="205"/>
      <c r="AT1698" s="206" t="s">
        <v>222</v>
      </c>
      <c r="AU1698" s="206" t="s">
        <v>87</v>
      </c>
      <c r="AV1698" s="13" t="s">
        <v>85</v>
      </c>
      <c r="AW1698" s="13" t="s">
        <v>36</v>
      </c>
      <c r="AX1698" s="13" t="s">
        <v>77</v>
      </c>
      <c r="AY1698" s="206" t="s">
        <v>211</v>
      </c>
    </row>
    <row r="1699" spans="1:65" s="14" customFormat="1">
      <c r="B1699" s="207"/>
      <c r="C1699" s="208"/>
      <c r="D1699" s="198" t="s">
        <v>222</v>
      </c>
      <c r="E1699" s="209" t="s">
        <v>19</v>
      </c>
      <c r="F1699" s="210" t="s">
        <v>1296</v>
      </c>
      <c r="G1699" s="208"/>
      <c r="H1699" s="211">
        <v>5</v>
      </c>
      <c r="I1699" s="212"/>
      <c r="J1699" s="208"/>
      <c r="K1699" s="208"/>
      <c r="L1699" s="213"/>
      <c r="M1699" s="214"/>
      <c r="N1699" s="215"/>
      <c r="O1699" s="215"/>
      <c r="P1699" s="215"/>
      <c r="Q1699" s="215"/>
      <c r="R1699" s="215"/>
      <c r="S1699" s="215"/>
      <c r="T1699" s="216"/>
      <c r="AT1699" s="217" t="s">
        <v>222</v>
      </c>
      <c r="AU1699" s="217" t="s">
        <v>87</v>
      </c>
      <c r="AV1699" s="14" t="s">
        <v>87</v>
      </c>
      <c r="AW1699" s="14" t="s">
        <v>36</v>
      </c>
      <c r="AX1699" s="14" t="s">
        <v>77</v>
      </c>
      <c r="AY1699" s="217" t="s">
        <v>211</v>
      </c>
    </row>
    <row r="1700" spans="1:65" s="15" customFormat="1">
      <c r="B1700" s="218"/>
      <c r="C1700" s="219"/>
      <c r="D1700" s="198" t="s">
        <v>222</v>
      </c>
      <c r="E1700" s="220" t="s">
        <v>19</v>
      </c>
      <c r="F1700" s="221" t="s">
        <v>227</v>
      </c>
      <c r="G1700" s="219"/>
      <c r="H1700" s="222">
        <v>5</v>
      </c>
      <c r="I1700" s="223"/>
      <c r="J1700" s="219"/>
      <c r="K1700" s="219"/>
      <c r="L1700" s="224"/>
      <c r="M1700" s="225"/>
      <c r="N1700" s="226"/>
      <c r="O1700" s="226"/>
      <c r="P1700" s="226"/>
      <c r="Q1700" s="226"/>
      <c r="R1700" s="226"/>
      <c r="S1700" s="226"/>
      <c r="T1700" s="227"/>
      <c r="AT1700" s="228" t="s">
        <v>222</v>
      </c>
      <c r="AU1700" s="228" t="s">
        <v>87</v>
      </c>
      <c r="AV1700" s="15" t="s">
        <v>218</v>
      </c>
      <c r="AW1700" s="15" t="s">
        <v>36</v>
      </c>
      <c r="AX1700" s="15" t="s">
        <v>85</v>
      </c>
      <c r="AY1700" s="228" t="s">
        <v>211</v>
      </c>
    </row>
    <row r="1701" spans="1:65" s="2" customFormat="1" ht="37.9" customHeight="1">
      <c r="A1701" s="38"/>
      <c r="B1701" s="39"/>
      <c r="C1701" s="178" t="s">
        <v>1404</v>
      </c>
      <c r="D1701" s="178" t="s">
        <v>214</v>
      </c>
      <c r="E1701" s="179" t="s">
        <v>1405</v>
      </c>
      <c r="F1701" s="180" t="s">
        <v>1406</v>
      </c>
      <c r="G1701" s="181" t="s">
        <v>131</v>
      </c>
      <c r="H1701" s="182">
        <v>18.7</v>
      </c>
      <c r="I1701" s="183"/>
      <c r="J1701" s="184">
        <f>ROUND(I1701*H1701,2)</f>
        <v>0</v>
      </c>
      <c r="K1701" s="180" t="s">
        <v>217</v>
      </c>
      <c r="L1701" s="43"/>
      <c r="M1701" s="185" t="s">
        <v>19</v>
      </c>
      <c r="N1701" s="186" t="s">
        <v>48</v>
      </c>
      <c r="O1701" s="68"/>
      <c r="P1701" s="187">
        <f>O1701*H1701</f>
        <v>0</v>
      </c>
      <c r="Q1701" s="187">
        <v>1.9E-3</v>
      </c>
      <c r="R1701" s="187">
        <f>Q1701*H1701</f>
        <v>3.5529999999999999E-2</v>
      </c>
      <c r="S1701" s="187">
        <v>0</v>
      </c>
      <c r="T1701" s="188">
        <f>S1701*H1701</f>
        <v>0</v>
      </c>
      <c r="U1701" s="38"/>
      <c r="V1701" s="38"/>
      <c r="W1701" s="38"/>
      <c r="X1701" s="38"/>
      <c r="Y1701" s="38"/>
      <c r="Z1701" s="38"/>
      <c r="AA1701" s="38"/>
      <c r="AB1701" s="38"/>
      <c r="AC1701" s="38"/>
      <c r="AD1701" s="38"/>
      <c r="AE1701" s="38"/>
      <c r="AR1701" s="189" t="s">
        <v>315</v>
      </c>
      <c r="AT1701" s="189" t="s">
        <v>214</v>
      </c>
      <c r="AU1701" s="189" t="s">
        <v>87</v>
      </c>
      <c r="AY1701" s="21" t="s">
        <v>211</v>
      </c>
      <c r="BE1701" s="190">
        <f>IF(N1701="základní",J1701,0)</f>
        <v>0</v>
      </c>
      <c r="BF1701" s="190">
        <f>IF(N1701="snížená",J1701,0)</f>
        <v>0</v>
      </c>
      <c r="BG1701" s="190">
        <f>IF(N1701="zákl. přenesená",J1701,0)</f>
        <v>0</v>
      </c>
      <c r="BH1701" s="190">
        <f>IF(N1701="sníž. přenesená",J1701,0)</f>
        <v>0</v>
      </c>
      <c r="BI1701" s="190">
        <f>IF(N1701="nulová",J1701,0)</f>
        <v>0</v>
      </c>
      <c r="BJ1701" s="21" t="s">
        <v>85</v>
      </c>
      <c r="BK1701" s="190">
        <f>ROUND(I1701*H1701,2)</f>
        <v>0</v>
      </c>
      <c r="BL1701" s="21" t="s">
        <v>315</v>
      </c>
      <c r="BM1701" s="189" t="s">
        <v>1407</v>
      </c>
    </row>
    <row r="1702" spans="1:65" s="2" customFormat="1">
      <c r="A1702" s="38"/>
      <c r="B1702" s="39"/>
      <c r="C1702" s="40"/>
      <c r="D1702" s="191" t="s">
        <v>220</v>
      </c>
      <c r="E1702" s="40"/>
      <c r="F1702" s="192" t="s">
        <v>1408</v>
      </c>
      <c r="G1702" s="40"/>
      <c r="H1702" s="40"/>
      <c r="I1702" s="193"/>
      <c r="J1702" s="40"/>
      <c r="K1702" s="40"/>
      <c r="L1702" s="43"/>
      <c r="M1702" s="194"/>
      <c r="N1702" s="195"/>
      <c r="O1702" s="68"/>
      <c r="P1702" s="68"/>
      <c r="Q1702" s="68"/>
      <c r="R1702" s="68"/>
      <c r="S1702" s="68"/>
      <c r="T1702" s="69"/>
      <c r="U1702" s="38"/>
      <c r="V1702" s="38"/>
      <c r="W1702" s="38"/>
      <c r="X1702" s="38"/>
      <c r="Y1702" s="38"/>
      <c r="Z1702" s="38"/>
      <c r="AA1702" s="38"/>
      <c r="AB1702" s="38"/>
      <c r="AC1702" s="38"/>
      <c r="AD1702" s="38"/>
      <c r="AE1702" s="38"/>
      <c r="AT1702" s="21" t="s">
        <v>220</v>
      </c>
      <c r="AU1702" s="21" t="s">
        <v>87</v>
      </c>
    </row>
    <row r="1703" spans="1:65" s="13" customFormat="1">
      <c r="B1703" s="196"/>
      <c r="C1703" s="197"/>
      <c r="D1703" s="198" t="s">
        <v>222</v>
      </c>
      <c r="E1703" s="199" t="s">
        <v>19</v>
      </c>
      <c r="F1703" s="200" t="s">
        <v>223</v>
      </c>
      <c r="G1703" s="197"/>
      <c r="H1703" s="199" t="s">
        <v>19</v>
      </c>
      <c r="I1703" s="201"/>
      <c r="J1703" s="197"/>
      <c r="K1703" s="197"/>
      <c r="L1703" s="202"/>
      <c r="M1703" s="203"/>
      <c r="N1703" s="204"/>
      <c r="O1703" s="204"/>
      <c r="P1703" s="204"/>
      <c r="Q1703" s="204"/>
      <c r="R1703" s="204"/>
      <c r="S1703" s="204"/>
      <c r="T1703" s="205"/>
      <c r="AT1703" s="206" t="s">
        <v>222</v>
      </c>
      <c r="AU1703" s="206" t="s">
        <v>87</v>
      </c>
      <c r="AV1703" s="13" t="s">
        <v>85</v>
      </c>
      <c r="AW1703" s="13" t="s">
        <v>36</v>
      </c>
      <c r="AX1703" s="13" t="s">
        <v>77</v>
      </c>
      <c r="AY1703" s="206" t="s">
        <v>211</v>
      </c>
    </row>
    <row r="1704" spans="1:65" s="13" customFormat="1">
      <c r="B1704" s="196"/>
      <c r="C1704" s="197"/>
      <c r="D1704" s="198" t="s">
        <v>222</v>
      </c>
      <c r="E1704" s="199" t="s">
        <v>19</v>
      </c>
      <c r="F1704" s="200" t="s">
        <v>1313</v>
      </c>
      <c r="G1704" s="197"/>
      <c r="H1704" s="199" t="s">
        <v>19</v>
      </c>
      <c r="I1704" s="201"/>
      <c r="J1704" s="197"/>
      <c r="K1704" s="197"/>
      <c r="L1704" s="202"/>
      <c r="M1704" s="203"/>
      <c r="N1704" s="204"/>
      <c r="O1704" s="204"/>
      <c r="P1704" s="204"/>
      <c r="Q1704" s="204"/>
      <c r="R1704" s="204"/>
      <c r="S1704" s="204"/>
      <c r="T1704" s="205"/>
      <c r="AT1704" s="206" t="s">
        <v>222</v>
      </c>
      <c r="AU1704" s="206" t="s">
        <v>87</v>
      </c>
      <c r="AV1704" s="13" t="s">
        <v>85</v>
      </c>
      <c r="AW1704" s="13" t="s">
        <v>36</v>
      </c>
      <c r="AX1704" s="13" t="s">
        <v>77</v>
      </c>
      <c r="AY1704" s="206" t="s">
        <v>211</v>
      </c>
    </row>
    <row r="1705" spans="1:65" s="13" customFormat="1">
      <c r="B1705" s="196"/>
      <c r="C1705" s="197"/>
      <c r="D1705" s="198" t="s">
        <v>222</v>
      </c>
      <c r="E1705" s="199" t="s">
        <v>19</v>
      </c>
      <c r="F1705" s="200" t="s">
        <v>399</v>
      </c>
      <c r="G1705" s="197"/>
      <c r="H1705" s="199" t="s">
        <v>19</v>
      </c>
      <c r="I1705" s="201"/>
      <c r="J1705" s="197"/>
      <c r="K1705" s="197"/>
      <c r="L1705" s="202"/>
      <c r="M1705" s="203"/>
      <c r="N1705" s="204"/>
      <c r="O1705" s="204"/>
      <c r="P1705" s="204"/>
      <c r="Q1705" s="204"/>
      <c r="R1705" s="204"/>
      <c r="S1705" s="204"/>
      <c r="T1705" s="205"/>
      <c r="AT1705" s="206" t="s">
        <v>222</v>
      </c>
      <c r="AU1705" s="206" t="s">
        <v>87</v>
      </c>
      <c r="AV1705" s="13" t="s">
        <v>85</v>
      </c>
      <c r="AW1705" s="13" t="s">
        <v>36</v>
      </c>
      <c r="AX1705" s="13" t="s">
        <v>77</v>
      </c>
      <c r="AY1705" s="206" t="s">
        <v>211</v>
      </c>
    </row>
    <row r="1706" spans="1:65" s="14" customFormat="1">
      <c r="B1706" s="207"/>
      <c r="C1706" s="208"/>
      <c r="D1706" s="198" t="s">
        <v>222</v>
      </c>
      <c r="E1706" s="209" t="s">
        <v>19</v>
      </c>
      <c r="F1706" s="210" t="s">
        <v>1340</v>
      </c>
      <c r="G1706" s="208"/>
      <c r="H1706" s="211">
        <v>18.7</v>
      </c>
      <c r="I1706" s="212"/>
      <c r="J1706" s="208"/>
      <c r="K1706" s="208"/>
      <c r="L1706" s="213"/>
      <c r="M1706" s="214"/>
      <c r="N1706" s="215"/>
      <c r="O1706" s="215"/>
      <c r="P1706" s="215"/>
      <c r="Q1706" s="215"/>
      <c r="R1706" s="215"/>
      <c r="S1706" s="215"/>
      <c r="T1706" s="216"/>
      <c r="AT1706" s="217" t="s">
        <v>222</v>
      </c>
      <c r="AU1706" s="217" t="s">
        <v>87</v>
      </c>
      <c r="AV1706" s="14" t="s">
        <v>87</v>
      </c>
      <c r="AW1706" s="14" t="s">
        <v>36</v>
      </c>
      <c r="AX1706" s="14" t="s">
        <v>77</v>
      </c>
      <c r="AY1706" s="217" t="s">
        <v>211</v>
      </c>
    </row>
    <row r="1707" spans="1:65" s="15" customFormat="1">
      <c r="B1707" s="218"/>
      <c r="C1707" s="219"/>
      <c r="D1707" s="198" t="s">
        <v>222</v>
      </c>
      <c r="E1707" s="220" t="s">
        <v>19</v>
      </c>
      <c r="F1707" s="221" t="s">
        <v>227</v>
      </c>
      <c r="G1707" s="219"/>
      <c r="H1707" s="222">
        <v>18.7</v>
      </c>
      <c r="I1707" s="223"/>
      <c r="J1707" s="219"/>
      <c r="K1707" s="219"/>
      <c r="L1707" s="224"/>
      <c r="M1707" s="225"/>
      <c r="N1707" s="226"/>
      <c r="O1707" s="226"/>
      <c r="P1707" s="226"/>
      <c r="Q1707" s="226"/>
      <c r="R1707" s="226"/>
      <c r="S1707" s="226"/>
      <c r="T1707" s="227"/>
      <c r="AT1707" s="228" t="s">
        <v>222</v>
      </c>
      <c r="AU1707" s="228" t="s">
        <v>87</v>
      </c>
      <c r="AV1707" s="15" t="s">
        <v>218</v>
      </c>
      <c r="AW1707" s="15" t="s">
        <v>36</v>
      </c>
      <c r="AX1707" s="15" t="s">
        <v>85</v>
      </c>
      <c r="AY1707" s="228" t="s">
        <v>211</v>
      </c>
    </row>
    <row r="1708" spans="1:65" s="2" customFormat="1" ht="24.2" customHeight="1">
      <c r="A1708" s="38"/>
      <c r="B1708" s="39"/>
      <c r="C1708" s="178" t="s">
        <v>1409</v>
      </c>
      <c r="D1708" s="178" t="s">
        <v>214</v>
      </c>
      <c r="E1708" s="179" t="s">
        <v>1410</v>
      </c>
      <c r="F1708" s="180" t="s">
        <v>1411</v>
      </c>
      <c r="G1708" s="181" t="s">
        <v>131</v>
      </c>
      <c r="H1708" s="182">
        <v>20.100000000000001</v>
      </c>
      <c r="I1708" s="183"/>
      <c r="J1708" s="184">
        <f>ROUND(I1708*H1708,2)</f>
        <v>0</v>
      </c>
      <c r="K1708" s="180" t="s">
        <v>217</v>
      </c>
      <c r="L1708" s="43"/>
      <c r="M1708" s="185" t="s">
        <v>19</v>
      </c>
      <c r="N1708" s="186" t="s">
        <v>48</v>
      </c>
      <c r="O1708" s="68"/>
      <c r="P1708" s="187">
        <f>O1708*H1708</f>
        <v>0</v>
      </c>
      <c r="Q1708" s="187">
        <v>2.5899999999999999E-3</v>
      </c>
      <c r="R1708" s="187">
        <f>Q1708*H1708</f>
        <v>5.2059000000000001E-2</v>
      </c>
      <c r="S1708" s="187">
        <v>0</v>
      </c>
      <c r="T1708" s="188">
        <f>S1708*H1708</f>
        <v>0</v>
      </c>
      <c r="U1708" s="38"/>
      <c r="V1708" s="38"/>
      <c r="W1708" s="38"/>
      <c r="X1708" s="38"/>
      <c r="Y1708" s="38"/>
      <c r="Z1708" s="38"/>
      <c r="AA1708" s="38"/>
      <c r="AB1708" s="38"/>
      <c r="AC1708" s="38"/>
      <c r="AD1708" s="38"/>
      <c r="AE1708" s="38"/>
      <c r="AR1708" s="189" t="s">
        <v>315</v>
      </c>
      <c r="AT1708" s="189" t="s">
        <v>214</v>
      </c>
      <c r="AU1708" s="189" t="s">
        <v>87</v>
      </c>
      <c r="AY1708" s="21" t="s">
        <v>211</v>
      </c>
      <c r="BE1708" s="190">
        <f>IF(N1708="základní",J1708,0)</f>
        <v>0</v>
      </c>
      <c r="BF1708" s="190">
        <f>IF(N1708="snížená",J1708,0)</f>
        <v>0</v>
      </c>
      <c r="BG1708" s="190">
        <f>IF(N1708="zákl. přenesená",J1708,0)</f>
        <v>0</v>
      </c>
      <c r="BH1708" s="190">
        <f>IF(N1708="sníž. přenesená",J1708,0)</f>
        <v>0</v>
      </c>
      <c r="BI1708" s="190">
        <f>IF(N1708="nulová",J1708,0)</f>
        <v>0</v>
      </c>
      <c r="BJ1708" s="21" t="s">
        <v>85</v>
      </c>
      <c r="BK1708" s="190">
        <f>ROUND(I1708*H1708,2)</f>
        <v>0</v>
      </c>
      <c r="BL1708" s="21" t="s">
        <v>315</v>
      </c>
      <c r="BM1708" s="189" t="s">
        <v>1412</v>
      </c>
    </row>
    <row r="1709" spans="1:65" s="2" customFormat="1">
      <c r="A1709" s="38"/>
      <c r="B1709" s="39"/>
      <c r="C1709" s="40"/>
      <c r="D1709" s="191" t="s">
        <v>220</v>
      </c>
      <c r="E1709" s="40"/>
      <c r="F1709" s="192" t="s">
        <v>1413</v>
      </c>
      <c r="G1709" s="40"/>
      <c r="H1709" s="40"/>
      <c r="I1709" s="193"/>
      <c r="J1709" s="40"/>
      <c r="K1709" s="40"/>
      <c r="L1709" s="43"/>
      <c r="M1709" s="194"/>
      <c r="N1709" s="195"/>
      <c r="O1709" s="68"/>
      <c r="P1709" s="68"/>
      <c r="Q1709" s="68"/>
      <c r="R1709" s="68"/>
      <c r="S1709" s="68"/>
      <c r="T1709" s="69"/>
      <c r="U1709" s="38"/>
      <c r="V1709" s="38"/>
      <c r="W1709" s="38"/>
      <c r="X1709" s="38"/>
      <c r="Y1709" s="38"/>
      <c r="Z1709" s="38"/>
      <c r="AA1709" s="38"/>
      <c r="AB1709" s="38"/>
      <c r="AC1709" s="38"/>
      <c r="AD1709" s="38"/>
      <c r="AE1709" s="38"/>
      <c r="AT1709" s="21" t="s">
        <v>220</v>
      </c>
      <c r="AU1709" s="21" t="s">
        <v>87</v>
      </c>
    </row>
    <row r="1710" spans="1:65" s="13" customFormat="1">
      <c r="B1710" s="196"/>
      <c r="C1710" s="197"/>
      <c r="D1710" s="198" t="s">
        <v>222</v>
      </c>
      <c r="E1710" s="199" t="s">
        <v>19</v>
      </c>
      <c r="F1710" s="200" t="s">
        <v>223</v>
      </c>
      <c r="G1710" s="197"/>
      <c r="H1710" s="199" t="s">
        <v>19</v>
      </c>
      <c r="I1710" s="201"/>
      <c r="J1710" s="197"/>
      <c r="K1710" s="197"/>
      <c r="L1710" s="202"/>
      <c r="M1710" s="203"/>
      <c r="N1710" s="204"/>
      <c r="O1710" s="204"/>
      <c r="P1710" s="204"/>
      <c r="Q1710" s="204"/>
      <c r="R1710" s="204"/>
      <c r="S1710" s="204"/>
      <c r="T1710" s="205"/>
      <c r="AT1710" s="206" t="s">
        <v>222</v>
      </c>
      <c r="AU1710" s="206" t="s">
        <v>87</v>
      </c>
      <c r="AV1710" s="13" t="s">
        <v>85</v>
      </c>
      <c r="AW1710" s="13" t="s">
        <v>36</v>
      </c>
      <c r="AX1710" s="13" t="s">
        <v>77</v>
      </c>
      <c r="AY1710" s="206" t="s">
        <v>211</v>
      </c>
    </row>
    <row r="1711" spans="1:65" s="13" customFormat="1">
      <c r="B1711" s="196"/>
      <c r="C1711" s="197"/>
      <c r="D1711" s="198" t="s">
        <v>222</v>
      </c>
      <c r="E1711" s="199" t="s">
        <v>19</v>
      </c>
      <c r="F1711" s="200" t="s">
        <v>1313</v>
      </c>
      <c r="G1711" s="197"/>
      <c r="H1711" s="199" t="s">
        <v>19</v>
      </c>
      <c r="I1711" s="201"/>
      <c r="J1711" s="197"/>
      <c r="K1711" s="197"/>
      <c r="L1711" s="202"/>
      <c r="M1711" s="203"/>
      <c r="N1711" s="204"/>
      <c r="O1711" s="204"/>
      <c r="P1711" s="204"/>
      <c r="Q1711" s="204"/>
      <c r="R1711" s="204"/>
      <c r="S1711" s="204"/>
      <c r="T1711" s="205"/>
      <c r="AT1711" s="206" t="s">
        <v>222</v>
      </c>
      <c r="AU1711" s="206" t="s">
        <v>87</v>
      </c>
      <c r="AV1711" s="13" t="s">
        <v>85</v>
      </c>
      <c r="AW1711" s="13" t="s">
        <v>36</v>
      </c>
      <c r="AX1711" s="13" t="s">
        <v>77</v>
      </c>
      <c r="AY1711" s="206" t="s">
        <v>211</v>
      </c>
    </row>
    <row r="1712" spans="1:65" s="13" customFormat="1">
      <c r="B1712" s="196"/>
      <c r="C1712" s="197"/>
      <c r="D1712" s="198" t="s">
        <v>222</v>
      </c>
      <c r="E1712" s="199" t="s">
        <v>19</v>
      </c>
      <c r="F1712" s="200" t="s">
        <v>399</v>
      </c>
      <c r="G1712" s="197"/>
      <c r="H1712" s="199" t="s">
        <v>19</v>
      </c>
      <c r="I1712" s="201"/>
      <c r="J1712" s="197"/>
      <c r="K1712" s="197"/>
      <c r="L1712" s="202"/>
      <c r="M1712" s="203"/>
      <c r="N1712" s="204"/>
      <c r="O1712" s="204"/>
      <c r="P1712" s="204"/>
      <c r="Q1712" s="204"/>
      <c r="R1712" s="204"/>
      <c r="S1712" s="204"/>
      <c r="T1712" s="205"/>
      <c r="AT1712" s="206" t="s">
        <v>222</v>
      </c>
      <c r="AU1712" s="206" t="s">
        <v>87</v>
      </c>
      <c r="AV1712" s="13" t="s">
        <v>85</v>
      </c>
      <c r="AW1712" s="13" t="s">
        <v>36</v>
      </c>
      <c r="AX1712" s="13" t="s">
        <v>77</v>
      </c>
      <c r="AY1712" s="206" t="s">
        <v>211</v>
      </c>
    </row>
    <row r="1713" spans="1:65" s="14" customFormat="1">
      <c r="B1713" s="207"/>
      <c r="C1713" s="208"/>
      <c r="D1713" s="198" t="s">
        <v>222</v>
      </c>
      <c r="E1713" s="209" t="s">
        <v>19</v>
      </c>
      <c r="F1713" s="210" t="s">
        <v>1346</v>
      </c>
      <c r="G1713" s="208"/>
      <c r="H1713" s="211">
        <v>20.100000000000001</v>
      </c>
      <c r="I1713" s="212"/>
      <c r="J1713" s="208"/>
      <c r="K1713" s="208"/>
      <c r="L1713" s="213"/>
      <c r="M1713" s="214"/>
      <c r="N1713" s="215"/>
      <c r="O1713" s="215"/>
      <c r="P1713" s="215"/>
      <c r="Q1713" s="215"/>
      <c r="R1713" s="215"/>
      <c r="S1713" s="215"/>
      <c r="T1713" s="216"/>
      <c r="AT1713" s="217" t="s">
        <v>222</v>
      </c>
      <c r="AU1713" s="217" t="s">
        <v>87</v>
      </c>
      <c r="AV1713" s="14" t="s">
        <v>87</v>
      </c>
      <c r="AW1713" s="14" t="s">
        <v>36</v>
      </c>
      <c r="AX1713" s="14" t="s">
        <v>77</v>
      </c>
      <c r="AY1713" s="217" t="s">
        <v>211</v>
      </c>
    </row>
    <row r="1714" spans="1:65" s="15" customFormat="1">
      <c r="B1714" s="218"/>
      <c r="C1714" s="219"/>
      <c r="D1714" s="198" t="s">
        <v>222</v>
      </c>
      <c r="E1714" s="220" t="s">
        <v>19</v>
      </c>
      <c r="F1714" s="221" t="s">
        <v>227</v>
      </c>
      <c r="G1714" s="219"/>
      <c r="H1714" s="222">
        <v>20.100000000000001</v>
      </c>
      <c r="I1714" s="223"/>
      <c r="J1714" s="219"/>
      <c r="K1714" s="219"/>
      <c r="L1714" s="224"/>
      <c r="M1714" s="225"/>
      <c r="N1714" s="226"/>
      <c r="O1714" s="226"/>
      <c r="P1714" s="226"/>
      <c r="Q1714" s="226"/>
      <c r="R1714" s="226"/>
      <c r="S1714" s="226"/>
      <c r="T1714" s="227"/>
      <c r="AT1714" s="228" t="s">
        <v>222</v>
      </c>
      <c r="AU1714" s="228" t="s">
        <v>87</v>
      </c>
      <c r="AV1714" s="15" t="s">
        <v>218</v>
      </c>
      <c r="AW1714" s="15" t="s">
        <v>36</v>
      </c>
      <c r="AX1714" s="15" t="s">
        <v>85</v>
      </c>
      <c r="AY1714" s="228" t="s">
        <v>211</v>
      </c>
    </row>
    <row r="1715" spans="1:65" s="2" customFormat="1" ht="24.2" customHeight="1">
      <c r="A1715" s="38"/>
      <c r="B1715" s="39"/>
      <c r="C1715" s="178" t="s">
        <v>1414</v>
      </c>
      <c r="D1715" s="178" t="s">
        <v>214</v>
      </c>
      <c r="E1715" s="179" t="s">
        <v>1415</v>
      </c>
      <c r="F1715" s="180" t="s">
        <v>1416</v>
      </c>
      <c r="G1715" s="181" t="s">
        <v>131</v>
      </c>
      <c r="H1715" s="182">
        <v>65.900000000000006</v>
      </c>
      <c r="I1715" s="183"/>
      <c r="J1715" s="184">
        <f>ROUND(I1715*H1715,2)</f>
        <v>0</v>
      </c>
      <c r="K1715" s="180" t="s">
        <v>217</v>
      </c>
      <c r="L1715" s="43"/>
      <c r="M1715" s="185" t="s">
        <v>19</v>
      </c>
      <c r="N1715" s="186" t="s">
        <v>48</v>
      </c>
      <c r="O1715" s="68"/>
      <c r="P1715" s="187">
        <f>O1715*H1715</f>
        <v>0</v>
      </c>
      <c r="Q1715" s="187">
        <v>3.0799999999999998E-3</v>
      </c>
      <c r="R1715" s="187">
        <f>Q1715*H1715</f>
        <v>0.20297200000000001</v>
      </c>
      <c r="S1715" s="187">
        <v>0</v>
      </c>
      <c r="T1715" s="188">
        <f>S1715*H1715</f>
        <v>0</v>
      </c>
      <c r="U1715" s="38"/>
      <c r="V1715" s="38"/>
      <c r="W1715" s="38"/>
      <c r="X1715" s="38"/>
      <c r="Y1715" s="38"/>
      <c r="Z1715" s="38"/>
      <c r="AA1715" s="38"/>
      <c r="AB1715" s="38"/>
      <c r="AC1715" s="38"/>
      <c r="AD1715" s="38"/>
      <c r="AE1715" s="38"/>
      <c r="AR1715" s="189" t="s">
        <v>315</v>
      </c>
      <c r="AT1715" s="189" t="s">
        <v>214</v>
      </c>
      <c r="AU1715" s="189" t="s">
        <v>87</v>
      </c>
      <c r="AY1715" s="21" t="s">
        <v>211</v>
      </c>
      <c r="BE1715" s="190">
        <f>IF(N1715="základní",J1715,0)</f>
        <v>0</v>
      </c>
      <c r="BF1715" s="190">
        <f>IF(N1715="snížená",J1715,0)</f>
        <v>0</v>
      </c>
      <c r="BG1715" s="190">
        <f>IF(N1715="zákl. přenesená",J1715,0)</f>
        <v>0</v>
      </c>
      <c r="BH1715" s="190">
        <f>IF(N1715="sníž. přenesená",J1715,0)</f>
        <v>0</v>
      </c>
      <c r="BI1715" s="190">
        <f>IF(N1715="nulová",J1715,0)</f>
        <v>0</v>
      </c>
      <c r="BJ1715" s="21" t="s">
        <v>85</v>
      </c>
      <c r="BK1715" s="190">
        <f>ROUND(I1715*H1715,2)</f>
        <v>0</v>
      </c>
      <c r="BL1715" s="21" t="s">
        <v>315</v>
      </c>
      <c r="BM1715" s="189" t="s">
        <v>1417</v>
      </c>
    </row>
    <row r="1716" spans="1:65" s="2" customFormat="1">
      <c r="A1716" s="38"/>
      <c r="B1716" s="39"/>
      <c r="C1716" s="40"/>
      <c r="D1716" s="191" t="s">
        <v>220</v>
      </c>
      <c r="E1716" s="40"/>
      <c r="F1716" s="192" t="s">
        <v>1418</v>
      </c>
      <c r="G1716" s="40"/>
      <c r="H1716" s="40"/>
      <c r="I1716" s="193"/>
      <c r="J1716" s="40"/>
      <c r="K1716" s="40"/>
      <c r="L1716" s="43"/>
      <c r="M1716" s="194"/>
      <c r="N1716" s="195"/>
      <c r="O1716" s="68"/>
      <c r="P1716" s="68"/>
      <c r="Q1716" s="68"/>
      <c r="R1716" s="68"/>
      <c r="S1716" s="68"/>
      <c r="T1716" s="69"/>
      <c r="U1716" s="38"/>
      <c r="V1716" s="38"/>
      <c r="W1716" s="38"/>
      <c r="X1716" s="38"/>
      <c r="Y1716" s="38"/>
      <c r="Z1716" s="38"/>
      <c r="AA1716" s="38"/>
      <c r="AB1716" s="38"/>
      <c r="AC1716" s="38"/>
      <c r="AD1716" s="38"/>
      <c r="AE1716" s="38"/>
      <c r="AT1716" s="21" t="s">
        <v>220</v>
      </c>
      <c r="AU1716" s="21" t="s">
        <v>87</v>
      </c>
    </row>
    <row r="1717" spans="1:65" s="13" customFormat="1">
      <c r="B1717" s="196"/>
      <c r="C1717" s="197"/>
      <c r="D1717" s="198" t="s">
        <v>222</v>
      </c>
      <c r="E1717" s="199" t="s">
        <v>19</v>
      </c>
      <c r="F1717" s="200" t="s">
        <v>223</v>
      </c>
      <c r="G1717" s="197"/>
      <c r="H1717" s="199" t="s">
        <v>19</v>
      </c>
      <c r="I1717" s="201"/>
      <c r="J1717" s="197"/>
      <c r="K1717" s="197"/>
      <c r="L1717" s="202"/>
      <c r="M1717" s="203"/>
      <c r="N1717" s="204"/>
      <c r="O1717" s="204"/>
      <c r="P1717" s="204"/>
      <c r="Q1717" s="204"/>
      <c r="R1717" s="204"/>
      <c r="S1717" s="204"/>
      <c r="T1717" s="205"/>
      <c r="AT1717" s="206" t="s">
        <v>222</v>
      </c>
      <c r="AU1717" s="206" t="s">
        <v>87</v>
      </c>
      <c r="AV1717" s="13" t="s">
        <v>85</v>
      </c>
      <c r="AW1717" s="13" t="s">
        <v>36</v>
      </c>
      <c r="AX1717" s="13" t="s">
        <v>77</v>
      </c>
      <c r="AY1717" s="206" t="s">
        <v>211</v>
      </c>
    </row>
    <row r="1718" spans="1:65" s="13" customFormat="1">
      <c r="B1718" s="196"/>
      <c r="C1718" s="197"/>
      <c r="D1718" s="198" t="s">
        <v>222</v>
      </c>
      <c r="E1718" s="199" t="s">
        <v>19</v>
      </c>
      <c r="F1718" s="200" t="s">
        <v>1313</v>
      </c>
      <c r="G1718" s="197"/>
      <c r="H1718" s="199" t="s">
        <v>19</v>
      </c>
      <c r="I1718" s="201"/>
      <c r="J1718" s="197"/>
      <c r="K1718" s="197"/>
      <c r="L1718" s="202"/>
      <c r="M1718" s="203"/>
      <c r="N1718" s="204"/>
      <c r="O1718" s="204"/>
      <c r="P1718" s="204"/>
      <c r="Q1718" s="204"/>
      <c r="R1718" s="204"/>
      <c r="S1718" s="204"/>
      <c r="T1718" s="205"/>
      <c r="AT1718" s="206" t="s">
        <v>222</v>
      </c>
      <c r="AU1718" s="206" t="s">
        <v>87</v>
      </c>
      <c r="AV1718" s="13" t="s">
        <v>85</v>
      </c>
      <c r="AW1718" s="13" t="s">
        <v>36</v>
      </c>
      <c r="AX1718" s="13" t="s">
        <v>77</v>
      </c>
      <c r="AY1718" s="206" t="s">
        <v>211</v>
      </c>
    </row>
    <row r="1719" spans="1:65" s="13" customFormat="1">
      <c r="B1719" s="196"/>
      <c r="C1719" s="197"/>
      <c r="D1719" s="198" t="s">
        <v>222</v>
      </c>
      <c r="E1719" s="199" t="s">
        <v>19</v>
      </c>
      <c r="F1719" s="200" t="s">
        <v>399</v>
      </c>
      <c r="G1719" s="197"/>
      <c r="H1719" s="199" t="s">
        <v>19</v>
      </c>
      <c r="I1719" s="201"/>
      <c r="J1719" s="197"/>
      <c r="K1719" s="197"/>
      <c r="L1719" s="202"/>
      <c r="M1719" s="203"/>
      <c r="N1719" s="204"/>
      <c r="O1719" s="204"/>
      <c r="P1719" s="204"/>
      <c r="Q1719" s="204"/>
      <c r="R1719" s="204"/>
      <c r="S1719" s="204"/>
      <c r="T1719" s="205"/>
      <c r="AT1719" s="206" t="s">
        <v>222</v>
      </c>
      <c r="AU1719" s="206" t="s">
        <v>87</v>
      </c>
      <c r="AV1719" s="13" t="s">
        <v>85</v>
      </c>
      <c r="AW1719" s="13" t="s">
        <v>36</v>
      </c>
      <c r="AX1719" s="13" t="s">
        <v>77</v>
      </c>
      <c r="AY1719" s="206" t="s">
        <v>211</v>
      </c>
    </row>
    <row r="1720" spans="1:65" s="14" customFormat="1">
      <c r="B1720" s="207"/>
      <c r="C1720" s="208"/>
      <c r="D1720" s="198" t="s">
        <v>222</v>
      </c>
      <c r="E1720" s="209" t="s">
        <v>19</v>
      </c>
      <c r="F1720" s="210" t="s">
        <v>1347</v>
      </c>
      <c r="G1720" s="208"/>
      <c r="H1720" s="211">
        <v>65.900000000000006</v>
      </c>
      <c r="I1720" s="212"/>
      <c r="J1720" s="208"/>
      <c r="K1720" s="208"/>
      <c r="L1720" s="213"/>
      <c r="M1720" s="214"/>
      <c r="N1720" s="215"/>
      <c r="O1720" s="215"/>
      <c r="P1720" s="215"/>
      <c r="Q1720" s="215"/>
      <c r="R1720" s="215"/>
      <c r="S1720" s="215"/>
      <c r="T1720" s="216"/>
      <c r="AT1720" s="217" t="s">
        <v>222</v>
      </c>
      <c r="AU1720" s="217" t="s">
        <v>87</v>
      </c>
      <c r="AV1720" s="14" t="s">
        <v>87</v>
      </c>
      <c r="AW1720" s="14" t="s">
        <v>36</v>
      </c>
      <c r="AX1720" s="14" t="s">
        <v>77</v>
      </c>
      <c r="AY1720" s="217" t="s">
        <v>211</v>
      </c>
    </row>
    <row r="1721" spans="1:65" s="15" customFormat="1">
      <c r="B1721" s="218"/>
      <c r="C1721" s="219"/>
      <c r="D1721" s="198" t="s">
        <v>222</v>
      </c>
      <c r="E1721" s="220" t="s">
        <v>19</v>
      </c>
      <c r="F1721" s="221" t="s">
        <v>227</v>
      </c>
      <c r="G1721" s="219"/>
      <c r="H1721" s="222">
        <v>65.900000000000006</v>
      </c>
      <c r="I1721" s="223"/>
      <c r="J1721" s="219"/>
      <c r="K1721" s="219"/>
      <c r="L1721" s="224"/>
      <c r="M1721" s="225"/>
      <c r="N1721" s="226"/>
      <c r="O1721" s="226"/>
      <c r="P1721" s="226"/>
      <c r="Q1721" s="226"/>
      <c r="R1721" s="226"/>
      <c r="S1721" s="226"/>
      <c r="T1721" s="227"/>
      <c r="AT1721" s="228" t="s">
        <v>222</v>
      </c>
      <c r="AU1721" s="228" t="s">
        <v>87</v>
      </c>
      <c r="AV1721" s="15" t="s">
        <v>218</v>
      </c>
      <c r="AW1721" s="15" t="s">
        <v>36</v>
      </c>
      <c r="AX1721" s="15" t="s">
        <v>85</v>
      </c>
      <c r="AY1721" s="228" t="s">
        <v>211</v>
      </c>
    </row>
    <row r="1722" spans="1:65" s="2" customFormat="1" ht="37.9" customHeight="1">
      <c r="A1722" s="38"/>
      <c r="B1722" s="39"/>
      <c r="C1722" s="178" t="s">
        <v>1419</v>
      </c>
      <c r="D1722" s="178" t="s">
        <v>214</v>
      </c>
      <c r="E1722" s="179" t="s">
        <v>1420</v>
      </c>
      <c r="F1722" s="180" t="s">
        <v>1421</v>
      </c>
      <c r="G1722" s="181" t="s">
        <v>397</v>
      </c>
      <c r="H1722" s="182">
        <v>4</v>
      </c>
      <c r="I1722" s="183"/>
      <c r="J1722" s="184">
        <f>ROUND(I1722*H1722,2)</f>
        <v>0</v>
      </c>
      <c r="K1722" s="180" t="s">
        <v>217</v>
      </c>
      <c r="L1722" s="43"/>
      <c r="M1722" s="185" t="s">
        <v>19</v>
      </c>
      <c r="N1722" s="186" t="s">
        <v>48</v>
      </c>
      <c r="O1722" s="68"/>
      <c r="P1722" s="187">
        <f>O1722*H1722</f>
        <v>0</v>
      </c>
      <c r="Q1722" s="187">
        <v>3.8899999999999998E-3</v>
      </c>
      <c r="R1722" s="187">
        <f>Q1722*H1722</f>
        <v>1.5559999999999999E-2</v>
      </c>
      <c r="S1722" s="187">
        <v>0</v>
      </c>
      <c r="T1722" s="188">
        <f>S1722*H1722</f>
        <v>0</v>
      </c>
      <c r="U1722" s="38"/>
      <c r="V1722" s="38"/>
      <c r="W1722" s="38"/>
      <c r="X1722" s="38"/>
      <c r="Y1722" s="38"/>
      <c r="Z1722" s="38"/>
      <c r="AA1722" s="38"/>
      <c r="AB1722" s="38"/>
      <c r="AC1722" s="38"/>
      <c r="AD1722" s="38"/>
      <c r="AE1722" s="38"/>
      <c r="AR1722" s="189" t="s">
        <v>315</v>
      </c>
      <c r="AT1722" s="189" t="s">
        <v>214</v>
      </c>
      <c r="AU1722" s="189" t="s">
        <v>87</v>
      </c>
      <c r="AY1722" s="21" t="s">
        <v>211</v>
      </c>
      <c r="BE1722" s="190">
        <f>IF(N1722="základní",J1722,0)</f>
        <v>0</v>
      </c>
      <c r="BF1722" s="190">
        <f>IF(N1722="snížená",J1722,0)</f>
        <v>0</v>
      </c>
      <c r="BG1722" s="190">
        <f>IF(N1722="zákl. přenesená",J1722,0)</f>
        <v>0</v>
      </c>
      <c r="BH1722" s="190">
        <f>IF(N1722="sníž. přenesená",J1722,0)</f>
        <v>0</v>
      </c>
      <c r="BI1722" s="190">
        <f>IF(N1722="nulová",J1722,0)</f>
        <v>0</v>
      </c>
      <c r="BJ1722" s="21" t="s">
        <v>85</v>
      </c>
      <c r="BK1722" s="190">
        <f>ROUND(I1722*H1722,2)</f>
        <v>0</v>
      </c>
      <c r="BL1722" s="21" t="s">
        <v>315</v>
      </c>
      <c r="BM1722" s="189" t="s">
        <v>1422</v>
      </c>
    </row>
    <row r="1723" spans="1:65" s="2" customFormat="1">
      <c r="A1723" s="38"/>
      <c r="B1723" s="39"/>
      <c r="C1723" s="40"/>
      <c r="D1723" s="191" t="s">
        <v>220</v>
      </c>
      <c r="E1723" s="40"/>
      <c r="F1723" s="192" t="s">
        <v>1423</v>
      </c>
      <c r="G1723" s="40"/>
      <c r="H1723" s="40"/>
      <c r="I1723" s="193"/>
      <c r="J1723" s="40"/>
      <c r="K1723" s="40"/>
      <c r="L1723" s="43"/>
      <c r="M1723" s="194"/>
      <c r="N1723" s="195"/>
      <c r="O1723" s="68"/>
      <c r="P1723" s="68"/>
      <c r="Q1723" s="68"/>
      <c r="R1723" s="68"/>
      <c r="S1723" s="68"/>
      <c r="T1723" s="69"/>
      <c r="U1723" s="38"/>
      <c r="V1723" s="38"/>
      <c r="W1723" s="38"/>
      <c r="X1723" s="38"/>
      <c r="Y1723" s="38"/>
      <c r="Z1723" s="38"/>
      <c r="AA1723" s="38"/>
      <c r="AB1723" s="38"/>
      <c r="AC1723" s="38"/>
      <c r="AD1723" s="38"/>
      <c r="AE1723" s="38"/>
      <c r="AT1723" s="21" t="s">
        <v>220</v>
      </c>
      <c r="AU1723" s="21" t="s">
        <v>87</v>
      </c>
    </row>
    <row r="1724" spans="1:65" s="13" customFormat="1">
      <c r="B1724" s="196"/>
      <c r="C1724" s="197"/>
      <c r="D1724" s="198" t="s">
        <v>222</v>
      </c>
      <c r="E1724" s="199" t="s">
        <v>19</v>
      </c>
      <c r="F1724" s="200" t="s">
        <v>223</v>
      </c>
      <c r="G1724" s="197"/>
      <c r="H1724" s="199" t="s">
        <v>19</v>
      </c>
      <c r="I1724" s="201"/>
      <c r="J1724" s="197"/>
      <c r="K1724" s="197"/>
      <c r="L1724" s="202"/>
      <c r="M1724" s="203"/>
      <c r="N1724" s="204"/>
      <c r="O1724" s="204"/>
      <c r="P1724" s="204"/>
      <c r="Q1724" s="204"/>
      <c r="R1724" s="204"/>
      <c r="S1724" s="204"/>
      <c r="T1724" s="205"/>
      <c r="AT1724" s="206" t="s">
        <v>222</v>
      </c>
      <c r="AU1724" s="206" t="s">
        <v>87</v>
      </c>
      <c r="AV1724" s="13" t="s">
        <v>85</v>
      </c>
      <c r="AW1724" s="13" t="s">
        <v>36</v>
      </c>
      <c r="AX1724" s="13" t="s">
        <v>77</v>
      </c>
      <c r="AY1724" s="206" t="s">
        <v>211</v>
      </c>
    </row>
    <row r="1725" spans="1:65" s="13" customFormat="1">
      <c r="B1725" s="196"/>
      <c r="C1725" s="197"/>
      <c r="D1725" s="198" t="s">
        <v>222</v>
      </c>
      <c r="E1725" s="199" t="s">
        <v>19</v>
      </c>
      <c r="F1725" s="200" t="s">
        <v>1313</v>
      </c>
      <c r="G1725" s="197"/>
      <c r="H1725" s="199" t="s">
        <v>19</v>
      </c>
      <c r="I1725" s="201"/>
      <c r="J1725" s="197"/>
      <c r="K1725" s="197"/>
      <c r="L1725" s="202"/>
      <c r="M1725" s="203"/>
      <c r="N1725" s="204"/>
      <c r="O1725" s="204"/>
      <c r="P1725" s="204"/>
      <c r="Q1725" s="204"/>
      <c r="R1725" s="204"/>
      <c r="S1725" s="204"/>
      <c r="T1725" s="205"/>
      <c r="AT1725" s="206" t="s">
        <v>222</v>
      </c>
      <c r="AU1725" s="206" t="s">
        <v>87</v>
      </c>
      <c r="AV1725" s="13" t="s">
        <v>85</v>
      </c>
      <c r="AW1725" s="13" t="s">
        <v>36</v>
      </c>
      <c r="AX1725" s="13" t="s">
        <v>77</v>
      </c>
      <c r="AY1725" s="206" t="s">
        <v>211</v>
      </c>
    </row>
    <row r="1726" spans="1:65" s="13" customFormat="1">
      <c r="B1726" s="196"/>
      <c r="C1726" s="197"/>
      <c r="D1726" s="198" t="s">
        <v>222</v>
      </c>
      <c r="E1726" s="199" t="s">
        <v>19</v>
      </c>
      <c r="F1726" s="200" t="s">
        <v>399</v>
      </c>
      <c r="G1726" s="197"/>
      <c r="H1726" s="199" t="s">
        <v>19</v>
      </c>
      <c r="I1726" s="201"/>
      <c r="J1726" s="197"/>
      <c r="K1726" s="197"/>
      <c r="L1726" s="202"/>
      <c r="M1726" s="203"/>
      <c r="N1726" s="204"/>
      <c r="O1726" s="204"/>
      <c r="P1726" s="204"/>
      <c r="Q1726" s="204"/>
      <c r="R1726" s="204"/>
      <c r="S1726" s="204"/>
      <c r="T1726" s="205"/>
      <c r="AT1726" s="206" t="s">
        <v>222</v>
      </c>
      <c r="AU1726" s="206" t="s">
        <v>87</v>
      </c>
      <c r="AV1726" s="13" t="s">
        <v>85</v>
      </c>
      <c r="AW1726" s="13" t="s">
        <v>36</v>
      </c>
      <c r="AX1726" s="13" t="s">
        <v>77</v>
      </c>
      <c r="AY1726" s="206" t="s">
        <v>211</v>
      </c>
    </row>
    <row r="1727" spans="1:65" s="14" customFormat="1">
      <c r="B1727" s="207"/>
      <c r="C1727" s="208"/>
      <c r="D1727" s="198" t="s">
        <v>222</v>
      </c>
      <c r="E1727" s="209" t="s">
        <v>19</v>
      </c>
      <c r="F1727" s="210" t="s">
        <v>1424</v>
      </c>
      <c r="G1727" s="208"/>
      <c r="H1727" s="211">
        <v>4</v>
      </c>
      <c r="I1727" s="212"/>
      <c r="J1727" s="208"/>
      <c r="K1727" s="208"/>
      <c r="L1727" s="213"/>
      <c r="M1727" s="214"/>
      <c r="N1727" s="215"/>
      <c r="O1727" s="215"/>
      <c r="P1727" s="215"/>
      <c r="Q1727" s="215"/>
      <c r="R1727" s="215"/>
      <c r="S1727" s="215"/>
      <c r="T1727" s="216"/>
      <c r="AT1727" s="217" t="s">
        <v>222</v>
      </c>
      <c r="AU1727" s="217" t="s">
        <v>87</v>
      </c>
      <c r="AV1727" s="14" t="s">
        <v>87</v>
      </c>
      <c r="AW1727" s="14" t="s">
        <v>36</v>
      </c>
      <c r="AX1727" s="14" t="s">
        <v>77</v>
      </c>
      <c r="AY1727" s="217" t="s">
        <v>211</v>
      </c>
    </row>
    <row r="1728" spans="1:65" s="15" customFormat="1">
      <c r="B1728" s="218"/>
      <c r="C1728" s="219"/>
      <c r="D1728" s="198" t="s">
        <v>222</v>
      </c>
      <c r="E1728" s="220" t="s">
        <v>19</v>
      </c>
      <c r="F1728" s="221" t="s">
        <v>227</v>
      </c>
      <c r="G1728" s="219"/>
      <c r="H1728" s="222">
        <v>4</v>
      </c>
      <c r="I1728" s="223"/>
      <c r="J1728" s="219"/>
      <c r="K1728" s="219"/>
      <c r="L1728" s="224"/>
      <c r="M1728" s="225"/>
      <c r="N1728" s="226"/>
      <c r="O1728" s="226"/>
      <c r="P1728" s="226"/>
      <c r="Q1728" s="226"/>
      <c r="R1728" s="226"/>
      <c r="S1728" s="226"/>
      <c r="T1728" s="227"/>
      <c r="AT1728" s="228" t="s">
        <v>222</v>
      </c>
      <c r="AU1728" s="228" t="s">
        <v>87</v>
      </c>
      <c r="AV1728" s="15" t="s">
        <v>218</v>
      </c>
      <c r="AW1728" s="15" t="s">
        <v>36</v>
      </c>
      <c r="AX1728" s="15" t="s">
        <v>85</v>
      </c>
      <c r="AY1728" s="228" t="s">
        <v>211</v>
      </c>
    </row>
    <row r="1729" spans="1:65" s="2" customFormat="1" ht="37.9" customHeight="1">
      <c r="A1729" s="38"/>
      <c r="B1729" s="39"/>
      <c r="C1729" s="178" t="s">
        <v>1425</v>
      </c>
      <c r="D1729" s="178" t="s">
        <v>214</v>
      </c>
      <c r="E1729" s="179" t="s">
        <v>1426</v>
      </c>
      <c r="F1729" s="180" t="s">
        <v>1427</v>
      </c>
      <c r="G1729" s="181" t="s">
        <v>397</v>
      </c>
      <c r="H1729" s="182">
        <v>4</v>
      </c>
      <c r="I1729" s="183"/>
      <c r="J1729" s="184">
        <f>ROUND(I1729*H1729,2)</f>
        <v>0</v>
      </c>
      <c r="K1729" s="180" t="s">
        <v>217</v>
      </c>
      <c r="L1729" s="43"/>
      <c r="M1729" s="185" t="s">
        <v>19</v>
      </c>
      <c r="N1729" s="186" t="s">
        <v>48</v>
      </c>
      <c r="O1729" s="68"/>
      <c r="P1729" s="187">
        <f>O1729*H1729</f>
        <v>0</v>
      </c>
      <c r="Q1729" s="187">
        <v>3.29E-3</v>
      </c>
      <c r="R1729" s="187">
        <f>Q1729*H1729</f>
        <v>1.316E-2</v>
      </c>
      <c r="S1729" s="187">
        <v>0</v>
      </c>
      <c r="T1729" s="188">
        <f>S1729*H1729</f>
        <v>0</v>
      </c>
      <c r="U1729" s="38"/>
      <c r="V1729" s="38"/>
      <c r="W1729" s="38"/>
      <c r="X1729" s="38"/>
      <c r="Y1729" s="38"/>
      <c r="Z1729" s="38"/>
      <c r="AA1729" s="38"/>
      <c r="AB1729" s="38"/>
      <c r="AC1729" s="38"/>
      <c r="AD1729" s="38"/>
      <c r="AE1729" s="38"/>
      <c r="AR1729" s="189" t="s">
        <v>315</v>
      </c>
      <c r="AT1729" s="189" t="s">
        <v>214</v>
      </c>
      <c r="AU1729" s="189" t="s">
        <v>87</v>
      </c>
      <c r="AY1729" s="21" t="s">
        <v>211</v>
      </c>
      <c r="BE1729" s="190">
        <f>IF(N1729="základní",J1729,0)</f>
        <v>0</v>
      </c>
      <c r="BF1729" s="190">
        <f>IF(N1729="snížená",J1729,0)</f>
        <v>0</v>
      </c>
      <c r="BG1729" s="190">
        <f>IF(N1729="zákl. přenesená",J1729,0)</f>
        <v>0</v>
      </c>
      <c r="BH1729" s="190">
        <f>IF(N1729="sníž. přenesená",J1729,0)</f>
        <v>0</v>
      </c>
      <c r="BI1729" s="190">
        <f>IF(N1729="nulová",J1729,0)</f>
        <v>0</v>
      </c>
      <c r="BJ1729" s="21" t="s">
        <v>85</v>
      </c>
      <c r="BK1729" s="190">
        <f>ROUND(I1729*H1729,2)</f>
        <v>0</v>
      </c>
      <c r="BL1729" s="21" t="s">
        <v>315</v>
      </c>
      <c r="BM1729" s="189" t="s">
        <v>1428</v>
      </c>
    </row>
    <row r="1730" spans="1:65" s="2" customFormat="1">
      <c r="A1730" s="38"/>
      <c r="B1730" s="39"/>
      <c r="C1730" s="40"/>
      <c r="D1730" s="191" t="s">
        <v>220</v>
      </c>
      <c r="E1730" s="40"/>
      <c r="F1730" s="192" t="s">
        <v>1429</v>
      </c>
      <c r="G1730" s="40"/>
      <c r="H1730" s="40"/>
      <c r="I1730" s="193"/>
      <c r="J1730" s="40"/>
      <c r="K1730" s="40"/>
      <c r="L1730" s="43"/>
      <c r="M1730" s="194"/>
      <c r="N1730" s="195"/>
      <c r="O1730" s="68"/>
      <c r="P1730" s="68"/>
      <c r="Q1730" s="68"/>
      <c r="R1730" s="68"/>
      <c r="S1730" s="68"/>
      <c r="T1730" s="69"/>
      <c r="U1730" s="38"/>
      <c r="V1730" s="38"/>
      <c r="W1730" s="38"/>
      <c r="X1730" s="38"/>
      <c r="Y1730" s="38"/>
      <c r="Z1730" s="38"/>
      <c r="AA1730" s="38"/>
      <c r="AB1730" s="38"/>
      <c r="AC1730" s="38"/>
      <c r="AD1730" s="38"/>
      <c r="AE1730" s="38"/>
      <c r="AT1730" s="21" t="s">
        <v>220</v>
      </c>
      <c r="AU1730" s="21" t="s">
        <v>87</v>
      </c>
    </row>
    <row r="1731" spans="1:65" s="13" customFormat="1">
      <c r="B1731" s="196"/>
      <c r="C1731" s="197"/>
      <c r="D1731" s="198" t="s">
        <v>222</v>
      </c>
      <c r="E1731" s="199" t="s">
        <v>19</v>
      </c>
      <c r="F1731" s="200" t="s">
        <v>223</v>
      </c>
      <c r="G1731" s="197"/>
      <c r="H1731" s="199" t="s">
        <v>19</v>
      </c>
      <c r="I1731" s="201"/>
      <c r="J1731" s="197"/>
      <c r="K1731" s="197"/>
      <c r="L1731" s="202"/>
      <c r="M1731" s="203"/>
      <c r="N1731" s="204"/>
      <c r="O1731" s="204"/>
      <c r="P1731" s="204"/>
      <c r="Q1731" s="204"/>
      <c r="R1731" s="204"/>
      <c r="S1731" s="204"/>
      <c r="T1731" s="205"/>
      <c r="AT1731" s="206" t="s">
        <v>222</v>
      </c>
      <c r="AU1731" s="206" t="s">
        <v>87</v>
      </c>
      <c r="AV1731" s="13" t="s">
        <v>85</v>
      </c>
      <c r="AW1731" s="13" t="s">
        <v>36</v>
      </c>
      <c r="AX1731" s="13" t="s">
        <v>77</v>
      </c>
      <c r="AY1731" s="206" t="s">
        <v>211</v>
      </c>
    </row>
    <row r="1732" spans="1:65" s="13" customFormat="1">
      <c r="B1732" s="196"/>
      <c r="C1732" s="197"/>
      <c r="D1732" s="198" t="s">
        <v>222</v>
      </c>
      <c r="E1732" s="199" t="s">
        <v>19</v>
      </c>
      <c r="F1732" s="200" t="s">
        <v>1313</v>
      </c>
      <c r="G1732" s="197"/>
      <c r="H1732" s="199" t="s">
        <v>19</v>
      </c>
      <c r="I1732" s="201"/>
      <c r="J1732" s="197"/>
      <c r="K1732" s="197"/>
      <c r="L1732" s="202"/>
      <c r="M1732" s="203"/>
      <c r="N1732" s="204"/>
      <c r="O1732" s="204"/>
      <c r="P1732" s="204"/>
      <c r="Q1732" s="204"/>
      <c r="R1732" s="204"/>
      <c r="S1732" s="204"/>
      <c r="T1732" s="205"/>
      <c r="AT1732" s="206" t="s">
        <v>222</v>
      </c>
      <c r="AU1732" s="206" t="s">
        <v>87</v>
      </c>
      <c r="AV1732" s="13" t="s">
        <v>85</v>
      </c>
      <c r="AW1732" s="13" t="s">
        <v>36</v>
      </c>
      <c r="AX1732" s="13" t="s">
        <v>77</v>
      </c>
      <c r="AY1732" s="206" t="s">
        <v>211</v>
      </c>
    </row>
    <row r="1733" spans="1:65" s="13" customFormat="1">
      <c r="B1733" s="196"/>
      <c r="C1733" s="197"/>
      <c r="D1733" s="198" t="s">
        <v>222</v>
      </c>
      <c r="E1733" s="199" t="s">
        <v>19</v>
      </c>
      <c r="F1733" s="200" t="s">
        <v>399</v>
      </c>
      <c r="G1733" s="197"/>
      <c r="H1733" s="199" t="s">
        <v>19</v>
      </c>
      <c r="I1733" s="201"/>
      <c r="J1733" s="197"/>
      <c r="K1733" s="197"/>
      <c r="L1733" s="202"/>
      <c r="M1733" s="203"/>
      <c r="N1733" s="204"/>
      <c r="O1733" s="204"/>
      <c r="P1733" s="204"/>
      <c r="Q1733" s="204"/>
      <c r="R1733" s="204"/>
      <c r="S1733" s="204"/>
      <c r="T1733" s="205"/>
      <c r="AT1733" s="206" t="s">
        <v>222</v>
      </c>
      <c r="AU1733" s="206" t="s">
        <v>87</v>
      </c>
      <c r="AV1733" s="13" t="s">
        <v>85</v>
      </c>
      <c r="AW1733" s="13" t="s">
        <v>36</v>
      </c>
      <c r="AX1733" s="13" t="s">
        <v>77</v>
      </c>
      <c r="AY1733" s="206" t="s">
        <v>211</v>
      </c>
    </row>
    <row r="1734" spans="1:65" s="14" customFormat="1">
      <c r="B1734" s="207"/>
      <c r="C1734" s="208"/>
      <c r="D1734" s="198" t="s">
        <v>222</v>
      </c>
      <c r="E1734" s="209" t="s">
        <v>19</v>
      </c>
      <c r="F1734" s="210" t="s">
        <v>1430</v>
      </c>
      <c r="G1734" s="208"/>
      <c r="H1734" s="211">
        <v>4</v>
      </c>
      <c r="I1734" s="212"/>
      <c r="J1734" s="208"/>
      <c r="K1734" s="208"/>
      <c r="L1734" s="213"/>
      <c r="M1734" s="214"/>
      <c r="N1734" s="215"/>
      <c r="O1734" s="215"/>
      <c r="P1734" s="215"/>
      <c r="Q1734" s="215"/>
      <c r="R1734" s="215"/>
      <c r="S1734" s="215"/>
      <c r="T1734" s="216"/>
      <c r="AT1734" s="217" t="s">
        <v>222</v>
      </c>
      <c r="AU1734" s="217" t="s">
        <v>87</v>
      </c>
      <c r="AV1734" s="14" t="s">
        <v>87</v>
      </c>
      <c r="AW1734" s="14" t="s">
        <v>36</v>
      </c>
      <c r="AX1734" s="14" t="s">
        <v>77</v>
      </c>
      <c r="AY1734" s="217" t="s">
        <v>211</v>
      </c>
    </row>
    <row r="1735" spans="1:65" s="15" customFormat="1">
      <c r="B1735" s="218"/>
      <c r="C1735" s="219"/>
      <c r="D1735" s="198" t="s">
        <v>222</v>
      </c>
      <c r="E1735" s="220" t="s">
        <v>19</v>
      </c>
      <c r="F1735" s="221" t="s">
        <v>227</v>
      </c>
      <c r="G1735" s="219"/>
      <c r="H1735" s="222">
        <v>4</v>
      </c>
      <c r="I1735" s="223"/>
      <c r="J1735" s="219"/>
      <c r="K1735" s="219"/>
      <c r="L1735" s="224"/>
      <c r="M1735" s="225"/>
      <c r="N1735" s="226"/>
      <c r="O1735" s="226"/>
      <c r="P1735" s="226"/>
      <c r="Q1735" s="226"/>
      <c r="R1735" s="226"/>
      <c r="S1735" s="226"/>
      <c r="T1735" s="227"/>
      <c r="AT1735" s="228" t="s">
        <v>222</v>
      </c>
      <c r="AU1735" s="228" t="s">
        <v>87</v>
      </c>
      <c r="AV1735" s="15" t="s">
        <v>218</v>
      </c>
      <c r="AW1735" s="15" t="s">
        <v>36</v>
      </c>
      <c r="AX1735" s="15" t="s">
        <v>85</v>
      </c>
      <c r="AY1735" s="228" t="s">
        <v>211</v>
      </c>
    </row>
    <row r="1736" spans="1:65" s="2" customFormat="1" ht="37.9" customHeight="1">
      <c r="A1736" s="38"/>
      <c r="B1736" s="39"/>
      <c r="C1736" s="178" t="s">
        <v>1431</v>
      </c>
      <c r="D1736" s="178" t="s">
        <v>214</v>
      </c>
      <c r="E1736" s="179" t="s">
        <v>1432</v>
      </c>
      <c r="F1736" s="180" t="s">
        <v>1433</v>
      </c>
      <c r="G1736" s="181" t="s">
        <v>397</v>
      </c>
      <c r="H1736" s="182">
        <v>4</v>
      </c>
      <c r="I1736" s="183"/>
      <c r="J1736" s="184">
        <f>ROUND(I1736*H1736,2)</f>
        <v>0</v>
      </c>
      <c r="K1736" s="180" t="s">
        <v>217</v>
      </c>
      <c r="L1736" s="43"/>
      <c r="M1736" s="185" t="s">
        <v>19</v>
      </c>
      <c r="N1736" s="186" t="s">
        <v>48</v>
      </c>
      <c r="O1736" s="68"/>
      <c r="P1736" s="187">
        <f>O1736*H1736</f>
        <v>0</v>
      </c>
      <c r="Q1736" s="187">
        <v>3.29E-3</v>
      </c>
      <c r="R1736" s="187">
        <f>Q1736*H1736</f>
        <v>1.316E-2</v>
      </c>
      <c r="S1736" s="187">
        <v>0</v>
      </c>
      <c r="T1736" s="188">
        <f>S1736*H1736</f>
        <v>0</v>
      </c>
      <c r="U1736" s="38"/>
      <c r="V1736" s="38"/>
      <c r="W1736" s="38"/>
      <c r="X1736" s="38"/>
      <c r="Y1736" s="38"/>
      <c r="Z1736" s="38"/>
      <c r="AA1736" s="38"/>
      <c r="AB1736" s="38"/>
      <c r="AC1736" s="38"/>
      <c r="AD1736" s="38"/>
      <c r="AE1736" s="38"/>
      <c r="AR1736" s="189" t="s">
        <v>315</v>
      </c>
      <c r="AT1736" s="189" t="s">
        <v>214</v>
      </c>
      <c r="AU1736" s="189" t="s">
        <v>87</v>
      </c>
      <c r="AY1736" s="21" t="s">
        <v>211</v>
      </c>
      <c r="BE1736" s="190">
        <f>IF(N1736="základní",J1736,0)</f>
        <v>0</v>
      </c>
      <c r="BF1736" s="190">
        <f>IF(N1736="snížená",J1736,0)</f>
        <v>0</v>
      </c>
      <c r="BG1736" s="190">
        <f>IF(N1736="zákl. přenesená",J1736,0)</f>
        <v>0</v>
      </c>
      <c r="BH1736" s="190">
        <f>IF(N1736="sníž. přenesená",J1736,0)</f>
        <v>0</v>
      </c>
      <c r="BI1736" s="190">
        <f>IF(N1736="nulová",J1736,0)</f>
        <v>0</v>
      </c>
      <c r="BJ1736" s="21" t="s">
        <v>85</v>
      </c>
      <c r="BK1736" s="190">
        <f>ROUND(I1736*H1736,2)</f>
        <v>0</v>
      </c>
      <c r="BL1736" s="21" t="s">
        <v>315</v>
      </c>
      <c r="BM1736" s="189" t="s">
        <v>1434</v>
      </c>
    </row>
    <row r="1737" spans="1:65" s="2" customFormat="1">
      <c r="A1737" s="38"/>
      <c r="B1737" s="39"/>
      <c r="C1737" s="40"/>
      <c r="D1737" s="191" t="s">
        <v>220</v>
      </c>
      <c r="E1737" s="40"/>
      <c r="F1737" s="192" t="s">
        <v>1435</v>
      </c>
      <c r="G1737" s="40"/>
      <c r="H1737" s="40"/>
      <c r="I1737" s="193"/>
      <c r="J1737" s="40"/>
      <c r="K1737" s="40"/>
      <c r="L1737" s="43"/>
      <c r="M1737" s="194"/>
      <c r="N1737" s="195"/>
      <c r="O1737" s="68"/>
      <c r="P1737" s="68"/>
      <c r="Q1737" s="68"/>
      <c r="R1737" s="68"/>
      <c r="S1737" s="68"/>
      <c r="T1737" s="69"/>
      <c r="U1737" s="38"/>
      <c r="V1737" s="38"/>
      <c r="W1737" s="38"/>
      <c r="X1737" s="38"/>
      <c r="Y1737" s="38"/>
      <c r="Z1737" s="38"/>
      <c r="AA1737" s="38"/>
      <c r="AB1737" s="38"/>
      <c r="AC1737" s="38"/>
      <c r="AD1737" s="38"/>
      <c r="AE1737" s="38"/>
      <c r="AT1737" s="21" t="s">
        <v>220</v>
      </c>
      <c r="AU1737" s="21" t="s">
        <v>87</v>
      </c>
    </row>
    <row r="1738" spans="1:65" s="13" customFormat="1">
      <c r="B1738" s="196"/>
      <c r="C1738" s="197"/>
      <c r="D1738" s="198" t="s">
        <v>222</v>
      </c>
      <c r="E1738" s="199" t="s">
        <v>19</v>
      </c>
      <c r="F1738" s="200" t="s">
        <v>223</v>
      </c>
      <c r="G1738" s="197"/>
      <c r="H1738" s="199" t="s">
        <v>19</v>
      </c>
      <c r="I1738" s="201"/>
      <c r="J1738" s="197"/>
      <c r="K1738" s="197"/>
      <c r="L1738" s="202"/>
      <c r="M1738" s="203"/>
      <c r="N1738" s="204"/>
      <c r="O1738" s="204"/>
      <c r="P1738" s="204"/>
      <c r="Q1738" s="204"/>
      <c r="R1738" s="204"/>
      <c r="S1738" s="204"/>
      <c r="T1738" s="205"/>
      <c r="AT1738" s="206" t="s">
        <v>222</v>
      </c>
      <c r="AU1738" s="206" t="s">
        <v>87</v>
      </c>
      <c r="AV1738" s="13" t="s">
        <v>85</v>
      </c>
      <c r="AW1738" s="13" t="s">
        <v>36</v>
      </c>
      <c r="AX1738" s="13" t="s">
        <v>77</v>
      </c>
      <c r="AY1738" s="206" t="s">
        <v>211</v>
      </c>
    </row>
    <row r="1739" spans="1:65" s="13" customFormat="1">
      <c r="B1739" s="196"/>
      <c r="C1739" s="197"/>
      <c r="D1739" s="198" t="s">
        <v>222</v>
      </c>
      <c r="E1739" s="199" t="s">
        <v>19</v>
      </c>
      <c r="F1739" s="200" t="s">
        <v>1313</v>
      </c>
      <c r="G1739" s="197"/>
      <c r="H1739" s="199" t="s">
        <v>19</v>
      </c>
      <c r="I1739" s="201"/>
      <c r="J1739" s="197"/>
      <c r="K1739" s="197"/>
      <c r="L1739" s="202"/>
      <c r="M1739" s="203"/>
      <c r="N1739" s="204"/>
      <c r="O1739" s="204"/>
      <c r="P1739" s="204"/>
      <c r="Q1739" s="204"/>
      <c r="R1739" s="204"/>
      <c r="S1739" s="204"/>
      <c r="T1739" s="205"/>
      <c r="AT1739" s="206" t="s">
        <v>222</v>
      </c>
      <c r="AU1739" s="206" t="s">
        <v>87</v>
      </c>
      <c r="AV1739" s="13" t="s">
        <v>85</v>
      </c>
      <c r="AW1739" s="13" t="s">
        <v>36</v>
      </c>
      <c r="AX1739" s="13" t="s">
        <v>77</v>
      </c>
      <c r="AY1739" s="206" t="s">
        <v>211</v>
      </c>
    </row>
    <row r="1740" spans="1:65" s="13" customFormat="1">
      <c r="B1740" s="196"/>
      <c r="C1740" s="197"/>
      <c r="D1740" s="198" t="s">
        <v>222</v>
      </c>
      <c r="E1740" s="199" t="s">
        <v>19</v>
      </c>
      <c r="F1740" s="200" t="s">
        <v>399</v>
      </c>
      <c r="G1740" s="197"/>
      <c r="H1740" s="199" t="s">
        <v>19</v>
      </c>
      <c r="I1740" s="201"/>
      <c r="J1740" s="197"/>
      <c r="K1740" s="197"/>
      <c r="L1740" s="202"/>
      <c r="M1740" s="203"/>
      <c r="N1740" s="204"/>
      <c r="O1740" s="204"/>
      <c r="P1740" s="204"/>
      <c r="Q1740" s="204"/>
      <c r="R1740" s="204"/>
      <c r="S1740" s="204"/>
      <c r="T1740" s="205"/>
      <c r="AT1740" s="206" t="s">
        <v>222</v>
      </c>
      <c r="AU1740" s="206" t="s">
        <v>87</v>
      </c>
      <c r="AV1740" s="13" t="s">
        <v>85</v>
      </c>
      <c r="AW1740" s="13" t="s">
        <v>36</v>
      </c>
      <c r="AX1740" s="13" t="s">
        <v>77</v>
      </c>
      <c r="AY1740" s="206" t="s">
        <v>211</v>
      </c>
    </row>
    <row r="1741" spans="1:65" s="14" customFormat="1">
      <c r="B1741" s="207"/>
      <c r="C1741" s="208"/>
      <c r="D1741" s="198" t="s">
        <v>222</v>
      </c>
      <c r="E1741" s="209" t="s">
        <v>19</v>
      </c>
      <c r="F1741" s="210" t="s">
        <v>1436</v>
      </c>
      <c r="G1741" s="208"/>
      <c r="H1741" s="211">
        <v>4</v>
      </c>
      <c r="I1741" s="212"/>
      <c r="J1741" s="208"/>
      <c r="K1741" s="208"/>
      <c r="L1741" s="213"/>
      <c r="M1741" s="214"/>
      <c r="N1741" s="215"/>
      <c r="O1741" s="215"/>
      <c r="P1741" s="215"/>
      <c r="Q1741" s="215"/>
      <c r="R1741" s="215"/>
      <c r="S1741" s="215"/>
      <c r="T1741" s="216"/>
      <c r="AT1741" s="217" t="s">
        <v>222</v>
      </c>
      <c r="AU1741" s="217" t="s">
        <v>87</v>
      </c>
      <c r="AV1741" s="14" t="s">
        <v>87</v>
      </c>
      <c r="AW1741" s="14" t="s">
        <v>36</v>
      </c>
      <c r="AX1741" s="14" t="s">
        <v>77</v>
      </c>
      <c r="AY1741" s="217" t="s">
        <v>211</v>
      </c>
    </row>
    <row r="1742" spans="1:65" s="15" customFormat="1">
      <c r="B1742" s="218"/>
      <c r="C1742" s="219"/>
      <c r="D1742" s="198" t="s">
        <v>222</v>
      </c>
      <c r="E1742" s="220" t="s">
        <v>19</v>
      </c>
      <c r="F1742" s="221" t="s">
        <v>227</v>
      </c>
      <c r="G1742" s="219"/>
      <c r="H1742" s="222">
        <v>4</v>
      </c>
      <c r="I1742" s="223"/>
      <c r="J1742" s="219"/>
      <c r="K1742" s="219"/>
      <c r="L1742" s="224"/>
      <c r="M1742" s="225"/>
      <c r="N1742" s="226"/>
      <c r="O1742" s="226"/>
      <c r="P1742" s="226"/>
      <c r="Q1742" s="226"/>
      <c r="R1742" s="226"/>
      <c r="S1742" s="226"/>
      <c r="T1742" s="227"/>
      <c r="AT1742" s="228" t="s">
        <v>222</v>
      </c>
      <c r="AU1742" s="228" t="s">
        <v>87</v>
      </c>
      <c r="AV1742" s="15" t="s">
        <v>218</v>
      </c>
      <c r="AW1742" s="15" t="s">
        <v>36</v>
      </c>
      <c r="AX1742" s="15" t="s">
        <v>85</v>
      </c>
      <c r="AY1742" s="228" t="s">
        <v>211</v>
      </c>
    </row>
    <row r="1743" spans="1:65" s="2" customFormat="1" ht="24.2" customHeight="1">
      <c r="A1743" s="38"/>
      <c r="B1743" s="39"/>
      <c r="C1743" s="178" t="s">
        <v>1437</v>
      </c>
      <c r="D1743" s="178" t="s">
        <v>214</v>
      </c>
      <c r="E1743" s="179" t="s">
        <v>1438</v>
      </c>
      <c r="F1743" s="180" t="s">
        <v>1439</v>
      </c>
      <c r="G1743" s="181" t="s">
        <v>131</v>
      </c>
      <c r="H1743" s="182">
        <v>2</v>
      </c>
      <c r="I1743" s="183"/>
      <c r="J1743" s="184">
        <f>ROUND(I1743*H1743,2)</f>
        <v>0</v>
      </c>
      <c r="K1743" s="180" t="s">
        <v>217</v>
      </c>
      <c r="L1743" s="43"/>
      <c r="M1743" s="185" t="s">
        <v>19</v>
      </c>
      <c r="N1743" s="186" t="s">
        <v>48</v>
      </c>
      <c r="O1743" s="68"/>
      <c r="P1743" s="187">
        <f>O1743*H1743</f>
        <v>0</v>
      </c>
      <c r="Q1743" s="187">
        <v>6.0999999999999997E-4</v>
      </c>
      <c r="R1743" s="187">
        <f>Q1743*H1743</f>
        <v>1.2199999999999999E-3</v>
      </c>
      <c r="S1743" s="187">
        <v>0</v>
      </c>
      <c r="T1743" s="188">
        <f>S1743*H1743</f>
        <v>0</v>
      </c>
      <c r="U1743" s="38"/>
      <c r="V1743" s="38"/>
      <c r="W1743" s="38"/>
      <c r="X1743" s="38"/>
      <c r="Y1743" s="38"/>
      <c r="Z1743" s="38"/>
      <c r="AA1743" s="38"/>
      <c r="AB1743" s="38"/>
      <c r="AC1743" s="38"/>
      <c r="AD1743" s="38"/>
      <c r="AE1743" s="38"/>
      <c r="AR1743" s="189" t="s">
        <v>315</v>
      </c>
      <c r="AT1743" s="189" t="s">
        <v>214</v>
      </c>
      <c r="AU1743" s="189" t="s">
        <v>87</v>
      </c>
      <c r="AY1743" s="21" t="s">
        <v>211</v>
      </c>
      <c r="BE1743" s="190">
        <f>IF(N1743="základní",J1743,0)</f>
        <v>0</v>
      </c>
      <c r="BF1743" s="190">
        <f>IF(N1743="snížená",J1743,0)</f>
        <v>0</v>
      </c>
      <c r="BG1743" s="190">
        <f>IF(N1743="zákl. přenesená",J1743,0)</f>
        <v>0</v>
      </c>
      <c r="BH1743" s="190">
        <f>IF(N1743="sníž. přenesená",J1743,0)</f>
        <v>0</v>
      </c>
      <c r="BI1743" s="190">
        <f>IF(N1743="nulová",J1743,0)</f>
        <v>0</v>
      </c>
      <c r="BJ1743" s="21" t="s">
        <v>85</v>
      </c>
      <c r="BK1743" s="190">
        <f>ROUND(I1743*H1743,2)</f>
        <v>0</v>
      </c>
      <c r="BL1743" s="21" t="s">
        <v>315</v>
      </c>
      <c r="BM1743" s="189" t="s">
        <v>1440</v>
      </c>
    </row>
    <row r="1744" spans="1:65" s="2" customFormat="1">
      <c r="A1744" s="38"/>
      <c r="B1744" s="39"/>
      <c r="C1744" s="40"/>
      <c r="D1744" s="191" t="s">
        <v>220</v>
      </c>
      <c r="E1744" s="40"/>
      <c r="F1744" s="192" t="s">
        <v>1441</v>
      </c>
      <c r="G1744" s="40"/>
      <c r="H1744" s="40"/>
      <c r="I1744" s="193"/>
      <c r="J1744" s="40"/>
      <c r="K1744" s="40"/>
      <c r="L1744" s="43"/>
      <c r="M1744" s="194"/>
      <c r="N1744" s="195"/>
      <c r="O1744" s="68"/>
      <c r="P1744" s="68"/>
      <c r="Q1744" s="68"/>
      <c r="R1744" s="68"/>
      <c r="S1744" s="68"/>
      <c r="T1744" s="69"/>
      <c r="U1744" s="38"/>
      <c r="V1744" s="38"/>
      <c r="W1744" s="38"/>
      <c r="X1744" s="38"/>
      <c r="Y1744" s="38"/>
      <c r="Z1744" s="38"/>
      <c r="AA1744" s="38"/>
      <c r="AB1744" s="38"/>
      <c r="AC1744" s="38"/>
      <c r="AD1744" s="38"/>
      <c r="AE1744" s="38"/>
      <c r="AT1744" s="21" t="s">
        <v>220</v>
      </c>
      <c r="AU1744" s="21" t="s">
        <v>87</v>
      </c>
    </row>
    <row r="1745" spans="1:65" s="13" customFormat="1">
      <c r="B1745" s="196"/>
      <c r="C1745" s="197"/>
      <c r="D1745" s="198" t="s">
        <v>222</v>
      </c>
      <c r="E1745" s="199" t="s">
        <v>19</v>
      </c>
      <c r="F1745" s="200" t="s">
        <v>223</v>
      </c>
      <c r="G1745" s="197"/>
      <c r="H1745" s="199" t="s">
        <v>19</v>
      </c>
      <c r="I1745" s="201"/>
      <c r="J1745" s="197"/>
      <c r="K1745" s="197"/>
      <c r="L1745" s="202"/>
      <c r="M1745" s="203"/>
      <c r="N1745" s="204"/>
      <c r="O1745" s="204"/>
      <c r="P1745" s="204"/>
      <c r="Q1745" s="204"/>
      <c r="R1745" s="204"/>
      <c r="S1745" s="204"/>
      <c r="T1745" s="205"/>
      <c r="AT1745" s="206" t="s">
        <v>222</v>
      </c>
      <c r="AU1745" s="206" t="s">
        <v>87</v>
      </c>
      <c r="AV1745" s="13" t="s">
        <v>85</v>
      </c>
      <c r="AW1745" s="13" t="s">
        <v>36</v>
      </c>
      <c r="AX1745" s="13" t="s">
        <v>77</v>
      </c>
      <c r="AY1745" s="206" t="s">
        <v>211</v>
      </c>
    </row>
    <row r="1746" spans="1:65" s="13" customFormat="1">
      <c r="B1746" s="196"/>
      <c r="C1746" s="197"/>
      <c r="D1746" s="198" t="s">
        <v>222</v>
      </c>
      <c r="E1746" s="199" t="s">
        <v>19</v>
      </c>
      <c r="F1746" s="200" t="s">
        <v>1313</v>
      </c>
      <c r="G1746" s="197"/>
      <c r="H1746" s="199" t="s">
        <v>19</v>
      </c>
      <c r="I1746" s="201"/>
      <c r="J1746" s="197"/>
      <c r="K1746" s="197"/>
      <c r="L1746" s="202"/>
      <c r="M1746" s="203"/>
      <c r="N1746" s="204"/>
      <c r="O1746" s="204"/>
      <c r="P1746" s="204"/>
      <c r="Q1746" s="204"/>
      <c r="R1746" s="204"/>
      <c r="S1746" s="204"/>
      <c r="T1746" s="205"/>
      <c r="AT1746" s="206" t="s">
        <v>222</v>
      </c>
      <c r="AU1746" s="206" t="s">
        <v>87</v>
      </c>
      <c r="AV1746" s="13" t="s">
        <v>85</v>
      </c>
      <c r="AW1746" s="13" t="s">
        <v>36</v>
      </c>
      <c r="AX1746" s="13" t="s">
        <v>77</v>
      </c>
      <c r="AY1746" s="206" t="s">
        <v>211</v>
      </c>
    </row>
    <row r="1747" spans="1:65" s="13" customFormat="1">
      <c r="B1747" s="196"/>
      <c r="C1747" s="197"/>
      <c r="D1747" s="198" t="s">
        <v>222</v>
      </c>
      <c r="E1747" s="199" t="s">
        <v>19</v>
      </c>
      <c r="F1747" s="200" t="s">
        <v>399</v>
      </c>
      <c r="G1747" s="197"/>
      <c r="H1747" s="199" t="s">
        <v>19</v>
      </c>
      <c r="I1747" s="201"/>
      <c r="J1747" s="197"/>
      <c r="K1747" s="197"/>
      <c r="L1747" s="202"/>
      <c r="M1747" s="203"/>
      <c r="N1747" s="204"/>
      <c r="O1747" s="204"/>
      <c r="P1747" s="204"/>
      <c r="Q1747" s="204"/>
      <c r="R1747" s="204"/>
      <c r="S1747" s="204"/>
      <c r="T1747" s="205"/>
      <c r="AT1747" s="206" t="s">
        <v>222</v>
      </c>
      <c r="AU1747" s="206" t="s">
        <v>87</v>
      </c>
      <c r="AV1747" s="13" t="s">
        <v>85</v>
      </c>
      <c r="AW1747" s="13" t="s">
        <v>36</v>
      </c>
      <c r="AX1747" s="13" t="s">
        <v>77</v>
      </c>
      <c r="AY1747" s="206" t="s">
        <v>211</v>
      </c>
    </row>
    <row r="1748" spans="1:65" s="14" customFormat="1">
      <c r="B1748" s="207"/>
      <c r="C1748" s="208"/>
      <c r="D1748" s="198" t="s">
        <v>222</v>
      </c>
      <c r="E1748" s="209" t="s">
        <v>19</v>
      </c>
      <c r="F1748" s="210" t="s">
        <v>1442</v>
      </c>
      <c r="G1748" s="208"/>
      <c r="H1748" s="211">
        <v>2</v>
      </c>
      <c r="I1748" s="212"/>
      <c r="J1748" s="208"/>
      <c r="K1748" s="208"/>
      <c r="L1748" s="213"/>
      <c r="M1748" s="214"/>
      <c r="N1748" s="215"/>
      <c r="O1748" s="215"/>
      <c r="P1748" s="215"/>
      <c r="Q1748" s="215"/>
      <c r="R1748" s="215"/>
      <c r="S1748" s="215"/>
      <c r="T1748" s="216"/>
      <c r="AT1748" s="217" t="s">
        <v>222</v>
      </c>
      <c r="AU1748" s="217" t="s">
        <v>87</v>
      </c>
      <c r="AV1748" s="14" t="s">
        <v>87</v>
      </c>
      <c r="AW1748" s="14" t="s">
        <v>36</v>
      </c>
      <c r="AX1748" s="14" t="s">
        <v>77</v>
      </c>
      <c r="AY1748" s="217" t="s">
        <v>211</v>
      </c>
    </row>
    <row r="1749" spans="1:65" s="15" customFormat="1">
      <c r="B1749" s="218"/>
      <c r="C1749" s="219"/>
      <c r="D1749" s="198" t="s">
        <v>222</v>
      </c>
      <c r="E1749" s="220" t="s">
        <v>19</v>
      </c>
      <c r="F1749" s="221" t="s">
        <v>227</v>
      </c>
      <c r="G1749" s="219"/>
      <c r="H1749" s="222">
        <v>2</v>
      </c>
      <c r="I1749" s="223"/>
      <c r="J1749" s="219"/>
      <c r="K1749" s="219"/>
      <c r="L1749" s="224"/>
      <c r="M1749" s="225"/>
      <c r="N1749" s="226"/>
      <c r="O1749" s="226"/>
      <c r="P1749" s="226"/>
      <c r="Q1749" s="226"/>
      <c r="R1749" s="226"/>
      <c r="S1749" s="226"/>
      <c r="T1749" s="227"/>
      <c r="AT1749" s="228" t="s">
        <v>222</v>
      </c>
      <c r="AU1749" s="228" t="s">
        <v>87</v>
      </c>
      <c r="AV1749" s="15" t="s">
        <v>218</v>
      </c>
      <c r="AW1749" s="15" t="s">
        <v>36</v>
      </c>
      <c r="AX1749" s="15" t="s">
        <v>85</v>
      </c>
      <c r="AY1749" s="228" t="s">
        <v>211</v>
      </c>
    </row>
    <row r="1750" spans="1:65" s="2" customFormat="1" ht="24.2" customHeight="1">
      <c r="A1750" s="38"/>
      <c r="B1750" s="39"/>
      <c r="C1750" s="178" t="s">
        <v>1443</v>
      </c>
      <c r="D1750" s="178" t="s">
        <v>214</v>
      </c>
      <c r="E1750" s="179" t="s">
        <v>1444</v>
      </c>
      <c r="F1750" s="180" t="s">
        <v>1445</v>
      </c>
      <c r="G1750" s="181" t="s">
        <v>131</v>
      </c>
      <c r="H1750" s="182">
        <v>19.2</v>
      </c>
      <c r="I1750" s="183"/>
      <c r="J1750" s="184">
        <f>ROUND(I1750*H1750,2)</f>
        <v>0</v>
      </c>
      <c r="K1750" s="180" t="s">
        <v>217</v>
      </c>
      <c r="L1750" s="43"/>
      <c r="M1750" s="185" t="s">
        <v>19</v>
      </c>
      <c r="N1750" s="186" t="s">
        <v>48</v>
      </c>
      <c r="O1750" s="68"/>
      <c r="P1750" s="187">
        <f>O1750*H1750</f>
        <v>0</v>
      </c>
      <c r="Q1750" s="187">
        <v>3.0699999999999998E-3</v>
      </c>
      <c r="R1750" s="187">
        <f>Q1750*H1750</f>
        <v>5.8943999999999996E-2</v>
      </c>
      <c r="S1750" s="187">
        <v>0</v>
      </c>
      <c r="T1750" s="188">
        <f>S1750*H1750</f>
        <v>0</v>
      </c>
      <c r="U1750" s="38"/>
      <c r="V1750" s="38"/>
      <c r="W1750" s="38"/>
      <c r="X1750" s="38"/>
      <c r="Y1750" s="38"/>
      <c r="Z1750" s="38"/>
      <c r="AA1750" s="38"/>
      <c r="AB1750" s="38"/>
      <c r="AC1750" s="38"/>
      <c r="AD1750" s="38"/>
      <c r="AE1750" s="38"/>
      <c r="AR1750" s="189" t="s">
        <v>315</v>
      </c>
      <c r="AT1750" s="189" t="s">
        <v>214</v>
      </c>
      <c r="AU1750" s="189" t="s">
        <v>87</v>
      </c>
      <c r="AY1750" s="21" t="s">
        <v>211</v>
      </c>
      <c r="BE1750" s="190">
        <f>IF(N1750="základní",J1750,0)</f>
        <v>0</v>
      </c>
      <c r="BF1750" s="190">
        <f>IF(N1750="snížená",J1750,0)</f>
        <v>0</v>
      </c>
      <c r="BG1750" s="190">
        <f>IF(N1750="zákl. přenesená",J1750,0)</f>
        <v>0</v>
      </c>
      <c r="BH1750" s="190">
        <f>IF(N1750="sníž. přenesená",J1750,0)</f>
        <v>0</v>
      </c>
      <c r="BI1750" s="190">
        <f>IF(N1750="nulová",J1750,0)</f>
        <v>0</v>
      </c>
      <c r="BJ1750" s="21" t="s">
        <v>85</v>
      </c>
      <c r="BK1750" s="190">
        <f>ROUND(I1750*H1750,2)</f>
        <v>0</v>
      </c>
      <c r="BL1750" s="21" t="s">
        <v>315</v>
      </c>
      <c r="BM1750" s="189" t="s">
        <v>1446</v>
      </c>
    </row>
    <row r="1751" spans="1:65" s="2" customFormat="1">
      <c r="A1751" s="38"/>
      <c r="B1751" s="39"/>
      <c r="C1751" s="40"/>
      <c r="D1751" s="191" t="s">
        <v>220</v>
      </c>
      <c r="E1751" s="40"/>
      <c r="F1751" s="192" t="s">
        <v>1447</v>
      </c>
      <c r="G1751" s="40"/>
      <c r="H1751" s="40"/>
      <c r="I1751" s="193"/>
      <c r="J1751" s="40"/>
      <c r="K1751" s="40"/>
      <c r="L1751" s="43"/>
      <c r="M1751" s="194"/>
      <c r="N1751" s="195"/>
      <c r="O1751" s="68"/>
      <c r="P1751" s="68"/>
      <c r="Q1751" s="68"/>
      <c r="R1751" s="68"/>
      <c r="S1751" s="68"/>
      <c r="T1751" s="69"/>
      <c r="U1751" s="38"/>
      <c r="V1751" s="38"/>
      <c r="W1751" s="38"/>
      <c r="X1751" s="38"/>
      <c r="Y1751" s="38"/>
      <c r="Z1751" s="38"/>
      <c r="AA1751" s="38"/>
      <c r="AB1751" s="38"/>
      <c r="AC1751" s="38"/>
      <c r="AD1751" s="38"/>
      <c r="AE1751" s="38"/>
      <c r="AT1751" s="21" t="s">
        <v>220</v>
      </c>
      <c r="AU1751" s="21" t="s">
        <v>87</v>
      </c>
    </row>
    <row r="1752" spans="1:65" s="13" customFormat="1">
      <c r="B1752" s="196"/>
      <c r="C1752" s="197"/>
      <c r="D1752" s="198" t="s">
        <v>222</v>
      </c>
      <c r="E1752" s="199" t="s">
        <v>19</v>
      </c>
      <c r="F1752" s="200" t="s">
        <v>223</v>
      </c>
      <c r="G1752" s="197"/>
      <c r="H1752" s="199" t="s">
        <v>19</v>
      </c>
      <c r="I1752" s="201"/>
      <c r="J1752" s="197"/>
      <c r="K1752" s="197"/>
      <c r="L1752" s="202"/>
      <c r="M1752" s="203"/>
      <c r="N1752" s="204"/>
      <c r="O1752" s="204"/>
      <c r="P1752" s="204"/>
      <c r="Q1752" s="204"/>
      <c r="R1752" s="204"/>
      <c r="S1752" s="204"/>
      <c r="T1752" s="205"/>
      <c r="AT1752" s="206" t="s">
        <v>222</v>
      </c>
      <c r="AU1752" s="206" t="s">
        <v>87</v>
      </c>
      <c r="AV1752" s="13" t="s">
        <v>85</v>
      </c>
      <c r="AW1752" s="13" t="s">
        <v>36</v>
      </c>
      <c r="AX1752" s="13" t="s">
        <v>77</v>
      </c>
      <c r="AY1752" s="206" t="s">
        <v>211</v>
      </c>
    </row>
    <row r="1753" spans="1:65" s="13" customFormat="1">
      <c r="B1753" s="196"/>
      <c r="C1753" s="197"/>
      <c r="D1753" s="198" t="s">
        <v>222</v>
      </c>
      <c r="E1753" s="199" t="s">
        <v>19</v>
      </c>
      <c r="F1753" s="200" t="s">
        <v>1313</v>
      </c>
      <c r="G1753" s="197"/>
      <c r="H1753" s="199" t="s">
        <v>19</v>
      </c>
      <c r="I1753" s="201"/>
      <c r="J1753" s="197"/>
      <c r="K1753" s="197"/>
      <c r="L1753" s="202"/>
      <c r="M1753" s="203"/>
      <c r="N1753" s="204"/>
      <c r="O1753" s="204"/>
      <c r="P1753" s="204"/>
      <c r="Q1753" s="204"/>
      <c r="R1753" s="204"/>
      <c r="S1753" s="204"/>
      <c r="T1753" s="205"/>
      <c r="AT1753" s="206" t="s">
        <v>222</v>
      </c>
      <c r="AU1753" s="206" t="s">
        <v>87</v>
      </c>
      <c r="AV1753" s="13" t="s">
        <v>85</v>
      </c>
      <c r="AW1753" s="13" t="s">
        <v>36</v>
      </c>
      <c r="AX1753" s="13" t="s">
        <v>77</v>
      </c>
      <c r="AY1753" s="206" t="s">
        <v>211</v>
      </c>
    </row>
    <row r="1754" spans="1:65" s="13" customFormat="1">
      <c r="B1754" s="196"/>
      <c r="C1754" s="197"/>
      <c r="D1754" s="198" t="s">
        <v>222</v>
      </c>
      <c r="E1754" s="199" t="s">
        <v>19</v>
      </c>
      <c r="F1754" s="200" t="s">
        <v>399</v>
      </c>
      <c r="G1754" s="197"/>
      <c r="H1754" s="199" t="s">
        <v>19</v>
      </c>
      <c r="I1754" s="201"/>
      <c r="J1754" s="197"/>
      <c r="K1754" s="197"/>
      <c r="L1754" s="202"/>
      <c r="M1754" s="203"/>
      <c r="N1754" s="204"/>
      <c r="O1754" s="204"/>
      <c r="P1754" s="204"/>
      <c r="Q1754" s="204"/>
      <c r="R1754" s="204"/>
      <c r="S1754" s="204"/>
      <c r="T1754" s="205"/>
      <c r="AT1754" s="206" t="s">
        <v>222</v>
      </c>
      <c r="AU1754" s="206" t="s">
        <v>87</v>
      </c>
      <c r="AV1754" s="13" t="s">
        <v>85</v>
      </c>
      <c r="AW1754" s="13" t="s">
        <v>36</v>
      </c>
      <c r="AX1754" s="13" t="s">
        <v>77</v>
      </c>
      <c r="AY1754" s="206" t="s">
        <v>211</v>
      </c>
    </row>
    <row r="1755" spans="1:65" s="14" customFormat="1">
      <c r="B1755" s="207"/>
      <c r="C1755" s="208"/>
      <c r="D1755" s="198" t="s">
        <v>222</v>
      </c>
      <c r="E1755" s="209" t="s">
        <v>19</v>
      </c>
      <c r="F1755" s="210" t="s">
        <v>1354</v>
      </c>
      <c r="G1755" s="208"/>
      <c r="H1755" s="211">
        <v>19.2</v>
      </c>
      <c r="I1755" s="212"/>
      <c r="J1755" s="208"/>
      <c r="K1755" s="208"/>
      <c r="L1755" s="213"/>
      <c r="M1755" s="214"/>
      <c r="N1755" s="215"/>
      <c r="O1755" s="215"/>
      <c r="P1755" s="215"/>
      <c r="Q1755" s="215"/>
      <c r="R1755" s="215"/>
      <c r="S1755" s="215"/>
      <c r="T1755" s="216"/>
      <c r="AT1755" s="217" t="s">
        <v>222</v>
      </c>
      <c r="AU1755" s="217" t="s">
        <v>87</v>
      </c>
      <c r="AV1755" s="14" t="s">
        <v>87</v>
      </c>
      <c r="AW1755" s="14" t="s">
        <v>36</v>
      </c>
      <c r="AX1755" s="14" t="s">
        <v>77</v>
      </c>
      <c r="AY1755" s="217" t="s">
        <v>211</v>
      </c>
    </row>
    <row r="1756" spans="1:65" s="15" customFormat="1">
      <c r="B1756" s="218"/>
      <c r="C1756" s="219"/>
      <c r="D1756" s="198" t="s">
        <v>222</v>
      </c>
      <c r="E1756" s="220" t="s">
        <v>19</v>
      </c>
      <c r="F1756" s="221" t="s">
        <v>227</v>
      </c>
      <c r="G1756" s="219"/>
      <c r="H1756" s="222">
        <v>19.2</v>
      </c>
      <c r="I1756" s="223"/>
      <c r="J1756" s="219"/>
      <c r="K1756" s="219"/>
      <c r="L1756" s="224"/>
      <c r="M1756" s="225"/>
      <c r="N1756" s="226"/>
      <c r="O1756" s="226"/>
      <c r="P1756" s="226"/>
      <c r="Q1756" s="226"/>
      <c r="R1756" s="226"/>
      <c r="S1756" s="226"/>
      <c r="T1756" s="227"/>
      <c r="AT1756" s="228" t="s">
        <v>222</v>
      </c>
      <c r="AU1756" s="228" t="s">
        <v>87</v>
      </c>
      <c r="AV1756" s="15" t="s">
        <v>218</v>
      </c>
      <c r="AW1756" s="15" t="s">
        <v>36</v>
      </c>
      <c r="AX1756" s="15" t="s">
        <v>85</v>
      </c>
      <c r="AY1756" s="228" t="s">
        <v>211</v>
      </c>
    </row>
    <row r="1757" spans="1:65" s="2" customFormat="1" ht="24.2" customHeight="1">
      <c r="A1757" s="38"/>
      <c r="B1757" s="39"/>
      <c r="C1757" s="178" t="s">
        <v>1448</v>
      </c>
      <c r="D1757" s="178" t="s">
        <v>214</v>
      </c>
      <c r="E1757" s="179" t="s">
        <v>1449</v>
      </c>
      <c r="F1757" s="180" t="s">
        <v>1450</v>
      </c>
      <c r="G1757" s="181" t="s">
        <v>131</v>
      </c>
      <c r="H1757" s="182">
        <v>72</v>
      </c>
      <c r="I1757" s="183"/>
      <c r="J1757" s="184">
        <f>ROUND(I1757*H1757,2)</f>
        <v>0</v>
      </c>
      <c r="K1757" s="180" t="s">
        <v>217</v>
      </c>
      <c r="L1757" s="43"/>
      <c r="M1757" s="185" t="s">
        <v>19</v>
      </c>
      <c r="N1757" s="186" t="s">
        <v>48</v>
      </c>
      <c r="O1757" s="68"/>
      <c r="P1757" s="187">
        <f>O1757*H1757</f>
        <v>0</v>
      </c>
      <c r="Q1757" s="187">
        <v>3.7100000000000002E-3</v>
      </c>
      <c r="R1757" s="187">
        <f>Q1757*H1757</f>
        <v>0.26712000000000002</v>
      </c>
      <c r="S1757" s="187">
        <v>0</v>
      </c>
      <c r="T1757" s="188">
        <f>S1757*H1757</f>
        <v>0</v>
      </c>
      <c r="U1757" s="38"/>
      <c r="V1757" s="38"/>
      <c r="W1757" s="38"/>
      <c r="X1757" s="38"/>
      <c r="Y1757" s="38"/>
      <c r="Z1757" s="38"/>
      <c r="AA1757" s="38"/>
      <c r="AB1757" s="38"/>
      <c r="AC1757" s="38"/>
      <c r="AD1757" s="38"/>
      <c r="AE1757" s="38"/>
      <c r="AR1757" s="189" t="s">
        <v>315</v>
      </c>
      <c r="AT1757" s="189" t="s">
        <v>214</v>
      </c>
      <c r="AU1757" s="189" t="s">
        <v>87</v>
      </c>
      <c r="AY1757" s="21" t="s">
        <v>211</v>
      </c>
      <c r="BE1757" s="190">
        <f>IF(N1757="základní",J1757,0)</f>
        <v>0</v>
      </c>
      <c r="BF1757" s="190">
        <f>IF(N1757="snížená",J1757,0)</f>
        <v>0</v>
      </c>
      <c r="BG1757" s="190">
        <f>IF(N1757="zákl. přenesená",J1757,0)</f>
        <v>0</v>
      </c>
      <c r="BH1757" s="190">
        <f>IF(N1757="sníž. přenesená",J1757,0)</f>
        <v>0</v>
      </c>
      <c r="BI1757" s="190">
        <f>IF(N1757="nulová",J1757,0)</f>
        <v>0</v>
      </c>
      <c r="BJ1757" s="21" t="s">
        <v>85</v>
      </c>
      <c r="BK1757" s="190">
        <f>ROUND(I1757*H1757,2)</f>
        <v>0</v>
      </c>
      <c r="BL1757" s="21" t="s">
        <v>315</v>
      </c>
      <c r="BM1757" s="189" t="s">
        <v>1451</v>
      </c>
    </row>
    <row r="1758" spans="1:65" s="2" customFormat="1">
      <c r="A1758" s="38"/>
      <c r="B1758" s="39"/>
      <c r="C1758" s="40"/>
      <c r="D1758" s="191" t="s">
        <v>220</v>
      </c>
      <c r="E1758" s="40"/>
      <c r="F1758" s="192" t="s">
        <v>1452</v>
      </c>
      <c r="G1758" s="40"/>
      <c r="H1758" s="40"/>
      <c r="I1758" s="193"/>
      <c r="J1758" s="40"/>
      <c r="K1758" s="40"/>
      <c r="L1758" s="43"/>
      <c r="M1758" s="194"/>
      <c r="N1758" s="195"/>
      <c r="O1758" s="68"/>
      <c r="P1758" s="68"/>
      <c r="Q1758" s="68"/>
      <c r="R1758" s="68"/>
      <c r="S1758" s="68"/>
      <c r="T1758" s="69"/>
      <c r="U1758" s="38"/>
      <c r="V1758" s="38"/>
      <c r="W1758" s="38"/>
      <c r="X1758" s="38"/>
      <c r="Y1758" s="38"/>
      <c r="Z1758" s="38"/>
      <c r="AA1758" s="38"/>
      <c r="AB1758" s="38"/>
      <c r="AC1758" s="38"/>
      <c r="AD1758" s="38"/>
      <c r="AE1758" s="38"/>
      <c r="AT1758" s="21" t="s">
        <v>220</v>
      </c>
      <c r="AU1758" s="21" t="s">
        <v>87</v>
      </c>
    </row>
    <row r="1759" spans="1:65" s="13" customFormat="1">
      <c r="B1759" s="196"/>
      <c r="C1759" s="197"/>
      <c r="D1759" s="198" t="s">
        <v>222</v>
      </c>
      <c r="E1759" s="199" t="s">
        <v>19</v>
      </c>
      <c r="F1759" s="200" t="s">
        <v>223</v>
      </c>
      <c r="G1759" s="197"/>
      <c r="H1759" s="199" t="s">
        <v>19</v>
      </c>
      <c r="I1759" s="201"/>
      <c r="J1759" s="197"/>
      <c r="K1759" s="197"/>
      <c r="L1759" s="202"/>
      <c r="M1759" s="203"/>
      <c r="N1759" s="204"/>
      <c r="O1759" s="204"/>
      <c r="P1759" s="204"/>
      <c r="Q1759" s="204"/>
      <c r="R1759" s="204"/>
      <c r="S1759" s="204"/>
      <c r="T1759" s="205"/>
      <c r="AT1759" s="206" t="s">
        <v>222</v>
      </c>
      <c r="AU1759" s="206" t="s">
        <v>87</v>
      </c>
      <c r="AV1759" s="13" t="s">
        <v>85</v>
      </c>
      <c r="AW1759" s="13" t="s">
        <v>36</v>
      </c>
      <c r="AX1759" s="13" t="s">
        <v>77</v>
      </c>
      <c r="AY1759" s="206" t="s">
        <v>211</v>
      </c>
    </row>
    <row r="1760" spans="1:65" s="13" customFormat="1">
      <c r="B1760" s="196"/>
      <c r="C1760" s="197"/>
      <c r="D1760" s="198" t="s">
        <v>222</v>
      </c>
      <c r="E1760" s="199" t="s">
        <v>19</v>
      </c>
      <c r="F1760" s="200" t="s">
        <v>1313</v>
      </c>
      <c r="G1760" s="197"/>
      <c r="H1760" s="199" t="s">
        <v>19</v>
      </c>
      <c r="I1760" s="201"/>
      <c r="J1760" s="197"/>
      <c r="K1760" s="197"/>
      <c r="L1760" s="202"/>
      <c r="M1760" s="203"/>
      <c r="N1760" s="204"/>
      <c r="O1760" s="204"/>
      <c r="P1760" s="204"/>
      <c r="Q1760" s="204"/>
      <c r="R1760" s="204"/>
      <c r="S1760" s="204"/>
      <c r="T1760" s="205"/>
      <c r="AT1760" s="206" t="s">
        <v>222</v>
      </c>
      <c r="AU1760" s="206" t="s">
        <v>87</v>
      </c>
      <c r="AV1760" s="13" t="s">
        <v>85</v>
      </c>
      <c r="AW1760" s="13" t="s">
        <v>36</v>
      </c>
      <c r="AX1760" s="13" t="s">
        <v>77</v>
      </c>
      <c r="AY1760" s="206" t="s">
        <v>211</v>
      </c>
    </row>
    <row r="1761" spans="1:65" s="13" customFormat="1">
      <c r="B1761" s="196"/>
      <c r="C1761" s="197"/>
      <c r="D1761" s="198" t="s">
        <v>222</v>
      </c>
      <c r="E1761" s="199" t="s">
        <v>19</v>
      </c>
      <c r="F1761" s="200" t="s">
        <v>399</v>
      </c>
      <c r="G1761" s="197"/>
      <c r="H1761" s="199" t="s">
        <v>19</v>
      </c>
      <c r="I1761" s="201"/>
      <c r="J1761" s="197"/>
      <c r="K1761" s="197"/>
      <c r="L1761" s="202"/>
      <c r="M1761" s="203"/>
      <c r="N1761" s="204"/>
      <c r="O1761" s="204"/>
      <c r="P1761" s="204"/>
      <c r="Q1761" s="204"/>
      <c r="R1761" s="204"/>
      <c r="S1761" s="204"/>
      <c r="T1761" s="205"/>
      <c r="AT1761" s="206" t="s">
        <v>222</v>
      </c>
      <c r="AU1761" s="206" t="s">
        <v>87</v>
      </c>
      <c r="AV1761" s="13" t="s">
        <v>85</v>
      </c>
      <c r="AW1761" s="13" t="s">
        <v>36</v>
      </c>
      <c r="AX1761" s="13" t="s">
        <v>77</v>
      </c>
      <c r="AY1761" s="206" t="s">
        <v>211</v>
      </c>
    </row>
    <row r="1762" spans="1:65" s="14" customFormat="1">
      <c r="B1762" s="207"/>
      <c r="C1762" s="208"/>
      <c r="D1762" s="198" t="s">
        <v>222</v>
      </c>
      <c r="E1762" s="209" t="s">
        <v>19</v>
      </c>
      <c r="F1762" s="210" t="s">
        <v>1355</v>
      </c>
      <c r="G1762" s="208"/>
      <c r="H1762" s="211">
        <v>72</v>
      </c>
      <c r="I1762" s="212"/>
      <c r="J1762" s="208"/>
      <c r="K1762" s="208"/>
      <c r="L1762" s="213"/>
      <c r="M1762" s="214"/>
      <c r="N1762" s="215"/>
      <c r="O1762" s="215"/>
      <c r="P1762" s="215"/>
      <c r="Q1762" s="215"/>
      <c r="R1762" s="215"/>
      <c r="S1762" s="215"/>
      <c r="T1762" s="216"/>
      <c r="AT1762" s="217" t="s">
        <v>222</v>
      </c>
      <c r="AU1762" s="217" t="s">
        <v>87</v>
      </c>
      <c r="AV1762" s="14" t="s">
        <v>87</v>
      </c>
      <c r="AW1762" s="14" t="s">
        <v>36</v>
      </c>
      <c r="AX1762" s="14" t="s">
        <v>77</v>
      </c>
      <c r="AY1762" s="217" t="s">
        <v>211</v>
      </c>
    </row>
    <row r="1763" spans="1:65" s="15" customFormat="1">
      <c r="B1763" s="218"/>
      <c r="C1763" s="219"/>
      <c r="D1763" s="198" t="s">
        <v>222</v>
      </c>
      <c r="E1763" s="220" t="s">
        <v>19</v>
      </c>
      <c r="F1763" s="221" t="s">
        <v>227</v>
      </c>
      <c r="G1763" s="219"/>
      <c r="H1763" s="222">
        <v>72</v>
      </c>
      <c r="I1763" s="223"/>
      <c r="J1763" s="219"/>
      <c r="K1763" s="219"/>
      <c r="L1763" s="224"/>
      <c r="M1763" s="225"/>
      <c r="N1763" s="226"/>
      <c r="O1763" s="226"/>
      <c r="P1763" s="226"/>
      <c r="Q1763" s="226"/>
      <c r="R1763" s="226"/>
      <c r="S1763" s="226"/>
      <c r="T1763" s="227"/>
      <c r="AT1763" s="228" t="s">
        <v>222</v>
      </c>
      <c r="AU1763" s="228" t="s">
        <v>87</v>
      </c>
      <c r="AV1763" s="15" t="s">
        <v>218</v>
      </c>
      <c r="AW1763" s="15" t="s">
        <v>36</v>
      </c>
      <c r="AX1763" s="15" t="s">
        <v>85</v>
      </c>
      <c r="AY1763" s="228" t="s">
        <v>211</v>
      </c>
    </row>
    <row r="1764" spans="1:65" s="2" customFormat="1" ht="44.25" customHeight="1">
      <c r="A1764" s="38"/>
      <c r="B1764" s="39"/>
      <c r="C1764" s="178" t="s">
        <v>1453</v>
      </c>
      <c r="D1764" s="178" t="s">
        <v>214</v>
      </c>
      <c r="E1764" s="179" t="s">
        <v>1454</v>
      </c>
      <c r="F1764" s="180" t="s">
        <v>1455</v>
      </c>
      <c r="G1764" s="181" t="s">
        <v>1093</v>
      </c>
      <c r="H1764" s="254"/>
      <c r="I1764" s="183"/>
      <c r="J1764" s="184">
        <f>ROUND(I1764*H1764,2)</f>
        <v>0</v>
      </c>
      <c r="K1764" s="180" t="s">
        <v>217</v>
      </c>
      <c r="L1764" s="43"/>
      <c r="M1764" s="185" t="s">
        <v>19</v>
      </c>
      <c r="N1764" s="186" t="s">
        <v>48</v>
      </c>
      <c r="O1764" s="68"/>
      <c r="P1764" s="187">
        <f>O1764*H1764</f>
        <v>0</v>
      </c>
      <c r="Q1764" s="187">
        <v>0</v>
      </c>
      <c r="R1764" s="187">
        <f>Q1764*H1764</f>
        <v>0</v>
      </c>
      <c r="S1764" s="187">
        <v>0</v>
      </c>
      <c r="T1764" s="188">
        <f>S1764*H1764</f>
        <v>0</v>
      </c>
      <c r="U1764" s="38"/>
      <c r="V1764" s="38"/>
      <c r="W1764" s="38"/>
      <c r="X1764" s="38"/>
      <c r="Y1764" s="38"/>
      <c r="Z1764" s="38"/>
      <c r="AA1764" s="38"/>
      <c r="AB1764" s="38"/>
      <c r="AC1764" s="38"/>
      <c r="AD1764" s="38"/>
      <c r="AE1764" s="38"/>
      <c r="AR1764" s="189" t="s">
        <v>315</v>
      </c>
      <c r="AT1764" s="189" t="s">
        <v>214</v>
      </c>
      <c r="AU1764" s="189" t="s">
        <v>87</v>
      </c>
      <c r="AY1764" s="21" t="s">
        <v>211</v>
      </c>
      <c r="BE1764" s="190">
        <f>IF(N1764="základní",J1764,0)</f>
        <v>0</v>
      </c>
      <c r="BF1764" s="190">
        <f>IF(N1764="snížená",J1764,0)</f>
        <v>0</v>
      </c>
      <c r="BG1764" s="190">
        <f>IF(N1764="zákl. přenesená",J1764,0)</f>
        <v>0</v>
      </c>
      <c r="BH1764" s="190">
        <f>IF(N1764="sníž. přenesená",J1764,0)</f>
        <v>0</v>
      </c>
      <c r="BI1764" s="190">
        <f>IF(N1764="nulová",J1764,0)</f>
        <v>0</v>
      </c>
      <c r="BJ1764" s="21" t="s">
        <v>85</v>
      </c>
      <c r="BK1764" s="190">
        <f>ROUND(I1764*H1764,2)</f>
        <v>0</v>
      </c>
      <c r="BL1764" s="21" t="s">
        <v>315</v>
      </c>
      <c r="BM1764" s="189" t="s">
        <v>1456</v>
      </c>
    </row>
    <row r="1765" spans="1:65" s="2" customFormat="1">
      <c r="A1765" s="38"/>
      <c r="B1765" s="39"/>
      <c r="C1765" s="40"/>
      <c r="D1765" s="191" t="s">
        <v>220</v>
      </c>
      <c r="E1765" s="40"/>
      <c r="F1765" s="192" t="s">
        <v>1457</v>
      </c>
      <c r="G1765" s="40"/>
      <c r="H1765" s="40"/>
      <c r="I1765" s="193"/>
      <c r="J1765" s="40"/>
      <c r="K1765" s="40"/>
      <c r="L1765" s="43"/>
      <c r="M1765" s="194"/>
      <c r="N1765" s="195"/>
      <c r="O1765" s="68"/>
      <c r="P1765" s="68"/>
      <c r="Q1765" s="68"/>
      <c r="R1765" s="68"/>
      <c r="S1765" s="68"/>
      <c r="T1765" s="69"/>
      <c r="U1765" s="38"/>
      <c r="V1765" s="38"/>
      <c r="W1765" s="38"/>
      <c r="X1765" s="38"/>
      <c r="Y1765" s="38"/>
      <c r="Z1765" s="38"/>
      <c r="AA1765" s="38"/>
      <c r="AB1765" s="38"/>
      <c r="AC1765" s="38"/>
      <c r="AD1765" s="38"/>
      <c r="AE1765" s="38"/>
      <c r="AT1765" s="21" t="s">
        <v>220</v>
      </c>
      <c r="AU1765" s="21" t="s">
        <v>87</v>
      </c>
    </row>
    <row r="1766" spans="1:65" s="12" customFormat="1" ht="22.9" customHeight="1">
      <c r="B1766" s="162"/>
      <c r="C1766" s="163"/>
      <c r="D1766" s="164" t="s">
        <v>76</v>
      </c>
      <c r="E1766" s="176" t="s">
        <v>1458</v>
      </c>
      <c r="F1766" s="176" t="s">
        <v>1459</v>
      </c>
      <c r="G1766" s="163"/>
      <c r="H1766" s="163"/>
      <c r="I1766" s="166"/>
      <c r="J1766" s="177">
        <f>BK1766</f>
        <v>0</v>
      </c>
      <c r="K1766" s="163"/>
      <c r="L1766" s="168"/>
      <c r="M1766" s="169"/>
      <c r="N1766" s="170"/>
      <c r="O1766" s="170"/>
      <c r="P1766" s="171">
        <f>SUM(P1767:P1852)</f>
        <v>0</v>
      </c>
      <c r="Q1766" s="170"/>
      <c r="R1766" s="171">
        <f>SUM(R1767:R1852)</f>
        <v>2.2953278400000001</v>
      </c>
      <c r="S1766" s="170"/>
      <c r="T1766" s="172">
        <f>SUM(T1767:T1852)</f>
        <v>7.7677128400000006</v>
      </c>
      <c r="AR1766" s="173" t="s">
        <v>87</v>
      </c>
      <c r="AT1766" s="174" t="s">
        <v>76</v>
      </c>
      <c r="AU1766" s="174" t="s">
        <v>85</v>
      </c>
      <c r="AY1766" s="173" t="s">
        <v>211</v>
      </c>
      <c r="BK1766" s="175">
        <f>SUM(BK1767:BK1852)</f>
        <v>0</v>
      </c>
    </row>
    <row r="1767" spans="1:65" s="2" customFormat="1" ht="33" customHeight="1">
      <c r="A1767" s="38"/>
      <c r="B1767" s="39"/>
      <c r="C1767" s="178" t="s">
        <v>1460</v>
      </c>
      <c r="D1767" s="178" t="s">
        <v>214</v>
      </c>
      <c r="E1767" s="179" t="s">
        <v>1461</v>
      </c>
      <c r="F1767" s="180" t="s">
        <v>1462</v>
      </c>
      <c r="G1767" s="181" t="s">
        <v>96</v>
      </c>
      <c r="H1767" s="182">
        <v>8.65</v>
      </c>
      <c r="I1767" s="183"/>
      <c r="J1767" s="184">
        <f>ROUND(I1767*H1767,2)</f>
        <v>0</v>
      </c>
      <c r="K1767" s="180" t="s">
        <v>217</v>
      </c>
      <c r="L1767" s="43"/>
      <c r="M1767" s="185" t="s">
        <v>19</v>
      </c>
      <c r="N1767" s="186" t="s">
        <v>48</v>
      </c>
      <c r="O1767" s="68"/>
      <c r="P1767" s="187">
        <f>O1767*H1767</f>
        <v>0</v>
      </c>
      <c r="Q1767" s="187">
        <v>8.7899999999999992E-3</v>
      </c>
      <c r="R1767" s="187">
        <f>Q1767*H1767</f>
        <v>7.603349999999999E-2</v>
      </c>
      <c r="S1767" s="187">
        <v>0</v>
      </c>
      <c r="T1767" s="188">
        <f>S1767*H1767</f>
        <v>0</v>
      </c>
      <c r="U1767" s="38"/>
      <c r="V1767" s="38"/>
      <c r="W1767" s="38"/>
      <c r="X1767" s="38"/>
      <c r="Y1767" s="38"/>
      <c r="Z1767" s="38"/>
      <c r="AA1767" s="38"/>
      <c r="AB1767" s="38"/>
      <c r="AC1767" s="38"/>
      <c r="AD1767" s="38"/>
      <c r="AE1767" s="38"/>
      <c r="AR1767" s="189" t="s">
        <v>315</v>
      </c>
      <c r="AT1767" s="189" t="s">
        <v>214</v>
      </c>
      <c r="AU1767" s="189" t="s">
        <v>87</v>
      </c>
      <c r="AY1767" s="21" t="s">
        <v>211</v>
      </c>
      <c r="BE1767" s="190">
        <f>IF(N1767="základní",J1767,0)</f>
        <v>0</v>
      </c>
      <c r="BF1767" s="190">
        <f>IF(N1767="snížená",J1767,0)</f>
        <v>0</v>
      </c>
      <c r="BG1767" s="190">
        <f>IF(N1767="zákl. přenesená",J1767,0)</f>
        <v>0</v>
      </c>
      <c r="BH1767" s="190">
        <f>IF(N1767="sníž. přenesená",J1767,0)</f>
        <v>0</v>
      </c>
      <c r="BI1767" s="190">
        <f>IF(N1767="nulová",J1767,0)</f>
        <v>0</v>
      </c>
      <c r="BJ1767" s="21" t="s">
        <v>85</v>
      </c>
      <c r="BK1767" s="190">
        <f>ROUND(I1767*H1767,2)</f>
        <v>0</v>
      </c>
      <c r="BL1767" s="21" t="s">
        <v>315</v>
      </c>
      <c r="BM1767" s="189" t="s">
        <v>1463</v>
      </c>
    </row>
    <row r="1768" spans="1:65" s="2" customFormat="1">
      <c r="A1768" s="38"/>
      <c r="B1768" s="39"/>
      <c r="C1768" s="40"/>
      <c r="D1768" s="191" t="s">
        <v>220</v>
      </c>
      <c r="E1768" s="40"/>
      <c r="F1768" s="192" t="s">
        <v>1464</v>
      </c>
      <c r="G1768" s="40"/>
      <c r="H1768" s="40"/>
      <c r="I1768" s="193"/>
      <c r="J1768" s="40"/>
      <c r="K1768" s="40"/>
      <c r="L1768" s="43"/>
      <c r="M1768" s="194"/>
      <c r="N1768" s="195"/>
      <c r="O1768" s="68"/>
      <c r="P1768" s="68"/>
      <c r="Q1768" s="68"/>
      <c r="R1768" s="68"/>
      <c r="S1768" s="68"/>
      <c r="T1768" s="69"/>
      <c r="U1768" s="38"/>
      <c r="V1768" s="38"/>
      <c r="W1768" s="38"/>
      <c r="X1768" s="38"/>
      <c r="Y1768" s="38"/>
      <c r="Z1768" s="38"/>
      <c r="AA1768" s="38"/>
      <c r="AB1768" s="38"/>
      <c r="AC1768" s="38"/>
      <c r="AD1768" s="38"/>
      <c r="AE1768" s="38"/>
      <c r="AT1768" s="21" t="s">
        <v>220</v>
      </c>
      <c r="AU1768" s="21" t="s">
        <v>87</v>
      </c>
    </row>
    <row r="1769" spans="1:65" s="13" customFormat="1">
      <c r="B1769" s="196"/>
      <c r="C1769" s="197"/>
      <c r="D1769" s="198" t="s">
        <v>222</v>
      </c>
      <c r="E1769" s="199" t="s">
        <v>19</v>
      </c>
      <c r="F1769" s="200" t="s">
        <v>376</v>
      </c>
      <c r="G1769" s="197"/>
      <c r="H1769" s="199" t="s">
        <v>19</v>
      </c>
      <c r="I1769" s="201"/>
      <c r="J1769" s="197"/>
      <c r="K1769" s="197"/>
      <c r="L1769" s="202"/>
      <c r="M1769" s="203"/>
      <c r="N1769" s="204"/>
      <c r="O1769" s="204"/>
      <c r="P1769" s="204"/>
      <c r="Q1769" s="204"/>
      <c r="R1769" s="204"/>
      <c r="S1769" s="204"/>
      <c r="T1769" s="205"/>
      <c r="AT1769" s="206" t="s">
        <v>222</v>
      </c>
      <c r="AU1769" s="206" t="s">
        <v>87</v>
      </c>
      <c r="AV1769" s="13" t="s">
        <v>85</v>
      </c>
      <c r="AW1769" s="13" t="s">
        <v>36</v>
      </c>
      <c r="AX1769" s="13" t="s">
        <v>77</v>
      </c>
      <c r="AY1769" s="206" t="s">
        <v>211</v>
      </c>
    </row>
    <row r="1770" spans="1:65" s="13" customFormat="1">
      <c r="B1770" s="196"/>
      <c r="C1770" s="197"/>
      <c r="D1770" s="198" t="s">
        <v>222</v>
      </c>
      <c r="E1770" s="199" t="s">
        <v>19</v>
      </c>
      <c r="F1770" s="200" t="s">
        <v>1465</v>
      </c>
      <c r="G1770" s="197"/>
      <c r="H1770" s="199" t="s">
        <v>19</v>
      </c>
      <c r="I1770" s="201"/>
      <c r="J1770" s="197"/>
      <c r="K1770" s="197"/>
      <c r="L1770" s="202"/>
      <c r="M1770" s="203"/>
      <c r="N1770" s="204"/>
      <c r="O1770" s="204"/>
      <c r="P1770" s="204"/>
      <c r="Q1770" s="204"/>
      <c r="R1770" s="204"/>
      <c r="S1770" s="204"/>
      <c r="T1770" s="205"/>
      <c r="AT1770" s="206" t="s">
        <v>222</v>
      </c>
      <c r="AU1770" s="206" t="s">
        <v>87</v>
      </c>
      <c r="AV1770" s="13" t="s">
        <v>85</v>
      </c>
      <c r="AW1770" s="13" t="s">
        <v>36</v>
      </c>
      <c r="AX1770" s="13" t="s">
        <v>77</v>
      </c>
      <c r="AY1770" s="206" t="s">
        <v>211</v>
      </c>
    </row>
    <row r="1771" spans="1:65" s="13" customFormat="1">
      <c r="B1771" s="196"/>
      <c r="C1771" s="197"/>
      <c r="D1771" s="198" t="s">
        <v>222</v>
      </c>
      <c r="E1771" s="199" t="s">
        <v>19</v>
      </c>
      <c r="F1771" s="200" t="s">
        <v>248</v>
      </c>
      <c r="G1771" s="197"/>
      <c r="H1771" s="199" t="s">
        <v>19</v>
      </c>
      <c r="I1771" s="201"/>
      <c r="J1771" s="197"/>
      <c r="K1771" s="197"/>
      <c r="L1771" s="202"/>
      <c r="M1771" s="203"/>
      <c r="N1771" s="204"/>
      <c r="O1771" s="204"/>
      <c r="P1771" s="204"/>
      <c r="Q1771" s="204"/>
      <c r="R1771" s="204"/>
      <c r="S1771" s="204"/>
      <c r="T1771" s="205"/>
      <c r="AT1771" s="206" t="s">
        <v>222</v>
      </c>
      <c r="AU1771" s="206" t="s">
        <v>87</v>
      </c>
      <c r="AV1771" s="13" t="s">
        <v>85</v>
      </c>
      <c r="AW1771" s="13" t="s">
        <v>36</v>
      </c>
      <c r="AX1771" s="13" t="s">
        <v>77</v>
      </c>
      <c r="AY1771" s="206" t="s">
        <v>211</v>
      </c>
    </row>
    <row r="1772" spans="1:65" s="14" customFormat="1">
      <c r="B1772" s="207"/>
      <c r="C1772" s="208"/>
      <c r="D1772" s="198" t="s">
        <v>222</v>
      </c>
      <c r="E1772" s="209" t="s">
        <v>19</v>
      </c>
      <c r="F1772" s="210" t="s">
        <v>1466</v>
      </c>
      <c r="G1772" s="208"/>
      <c r="H1772" s="211">
        <v>8.65</v>
      </c>
      <c r="I1772" s="212"/>
      <c r="J1772" s="208"/>
      <c r="K1772" s="208"/>
      <c r="L1772" s="213"/>
      <c r="M1772" s="214"/>
      <c r="N1772" s="215"/>
      <c r="O1772" s="215"/>
      <c r="P1772" s="215"/>
      <c r="Q1772" s="215"/>
      <c r="R1772" s="215"/>
      <c r="S1772" s="215"/>
      <c r="T1772" s="216"/>
      <c r="AT1772" s="217" t="s">
        <v>222</v>
      </c>
      <c r="AU1772" s="217" t="s">
        <v>87</v>
      </c>
      <c r="AV1772" s="14" t="s">
        <v>87</v>
      </c>
      <c r="AW1772" s="14" t="s">
        <v>36</v>
      </c>
      <c r="AX1772" s="14" t="s">
        <v>77</v>
      </c>
      <c r="AY1772" s="217" t="s">
        <v>211</v>
      </c>
    </row>
    <row r="1773" spans="1:65" s="15" customFormat="1">
      <c r="B1773" s="218"/>
      <c r="C1773" s="219"/>
      <c r="D1773" s="198" t="s">
        <v>222</v>
      </c>
      <c r="E1773" s="220" t="s">
        <v>19</v>
      </c>
      <c r="F1773" s="221" t="s">
        <v>227</v>
      </c>
      <c r="G1773" s="219"/>
      <c r="H1773" s="222">
        <v>8.65</v>
      </c>
      <c r="I1773" s="223"/>
      <c r="J1773" s="219"/>
      <c r="K1773" s="219"/>
      <c r="L1773" s="224"/>
      <c r="M1773" s="225"/>
      <c r="N1773" s="226"/>
      <c r="O1773" s="226"/>
      <c r="P1773" s="226"/>
      <c r="Q1773" s="226"/>
      <c r="R1773" s="226"/>
      <c r="S1773" s="226"/>
      <c r="T1773" s="227"/>
      <c r="AT1773" s="228" t="s">
        <v>222</v>
      </c>
      <c r="AU1773" s="228" t="s">
        <v>87</v>
      </c>
      <c r="AV1773" s="15" t="s">
        <v>218</v>
      </c>
      <c r="AW1773" s="15" t="s">
        <v>36</v>
      </c>
      <c r="AX1773" s="15" t="s">
        <v>85</v>
      </c>
      <c r="AY1773" s="228" t="s">
        <v>211</v>
      </c>
    </row>
    <row r="1774" spans="1:65" s="2" customFormat="1" ht="33" customHeight="1">
      <c r="A1774" s="38"/>
      <c r="B1774" s="39"/>
      <c r="C1774" s="178" t="s">
        <v>1467</v>
      </c>
      <c r="D1774" s="178" t="s">
        <v>214</v>
      </c>
      <c r="E1774" s="179" t="s">
        <v>1468</v>
      </c>
      <c r="F1774" s="180" t="s">
        <v>1469</v>
      </c>
      <c r="G1774" s="181" t="s">
        <v>96</v>
      </c>
      <c r="H1774" s="182">
        <v>8.65</v>
      </c>
      <c r="I1774" s="183"/>
      <c r="J1774" s="184">
        <f>ROUND(I1774*H1774,2)</f>
        <v>0</v>
      </c>
      <c r="K1774" s="180" t="s">
        <v>217</v>
      </c>
      <c r="L1774" s="43"/>
      <c r="M1774" s="185" t="s">
        <v>19</v>
      </c>
      <c r="N1774" s="186" t="s">
        <v>48</v>
      </c>
      <c r="O1774" s="68"/>
      <c r="P1774" s="187">
        <f>O1774*H1774</f>
        <v>0</v>
      </c>
      <c r="Q1774" s="187">
        <v>4.0000000000000003E-5</v>
      </c>
      <c r="R1774" s="187">
        <f>Q1774*H1774</f>
        <v>3.4600000000000006E-4</v>
      </c>
      <c r="S1774" s="187">
        <v>0</v>
      </c>
      <c r="T1774" s="188">
        <f>S1774*H1774</f>
        <v>0</v>
      </c>
      <c r="U1774" s="38"/>
      <c r="V1774" s="38"/>
      <c r="W1774" s="38"/>
      <c r="X1774" s="38"/>
      <c r="Y1774" s="38"/>
      <c r="Z1774" s="38"/>
      <c r="AA1774" s="38"/>
      <c r="AB1774" s="38"/>
      <c r="AC1774" s="38"/>
      <c r="AD1774" s="38"/>
      <c r="AE1774" s="38"/>
      <c r="AR1774" s="189" t="s">
        <v>315</v>
      </c>
      <c r="AT1774" s="189" t="s">
        <v>214</v>
      </c>
      <c r="AU1774" s="189" t="s">
        <v>87</v>
      </c>
      <c r="AY1774" s="21" t="s">
        <v>211</v>
      </c>
      <c r="BE1774" s="190">
        <f>IF(N1774="základní",J1774,0)</f>
        <v>0</v>
      </c>
      <c r="BF1774" s="190">
        <f>IF(N1774="snížená",J1774,0)</f>
        <v>0</v>
      </c>
      <c r="BG1774" s="190">
        <f>IF(N1774="zákl. přenesená",J1774,0)</f>
        <v>0</v>
      </c>
      <c r="BH1774" s="190">
        <f>IF(N1774="sníž. přenesená",J1774,0)</f>
        <v>0</v>
      </c>
      <c r="BI1774" s="190">
        <f>IF(N1774="nulová",J1774,0)</f>
        <v>0</v>
      </c>
      <c r="BJ1774" s="21" t="s">
        <v>85</v>
      </c>
      <c r="BK1774" s="190">
        <f>ROUND(I1774*H1774,2)</f>
        <v>0</v>
      </c>
      <c r="BL1774" s="21" t="s">
        <v>315</v>
      </c>
      <c r="BM1774" s="189" t="s">
        <v>1470</v>
      </c>
    </row>
    <row r="1775" spans="1:65" s="2" customFormat="1">
      <c r="A1775" s="38"/>
      <c r="B1775" s="39"/>
      <c r="C1775" s="40"/>
      <c r="D1775" s="191" t="s">
        <v>220</v>
      </c>
      <c r="E1775" s="40"/>
      <c r="F1775" s="192" t="s">
        <v>1471</v>
      </c>
      <c r="G1775" s="40"/>
      <c r="H1775" s="40"/>
      <c r="I1775" s="193"/>
      <c r="J1775" s="40"/>
      <c r="K1775" s="40"/>
      <c r="L1775" s="43"/>
      <c r="M1775" s="194"/>
      <c r="N1775" s="195"/>
      <c r="O1775" s="68"/>
      <c r="P1775" s="68"/>
      <c r="Q1775" s="68"/>
      <c r="R1775" s="68"/>
      <c r="S1775" s="68"/>
      <c r="T1775" s="69"/>
      <c r="U1775" s="38"/>
      <c r="V1775" s="38"/>
      <c r="W1775" s="38"/>
      <c r="X1775" s="38"/>
      <c r="Y1775" s="38"/>
      <c r="Z1775" s="38"/>
      <c r="AA1775" s="38"/>
      <c r="AB1775" s="38"/>
      <c r="AC1775" s="38"/>
      <c r="AD1775" s="38"/>
      <c r="AE1775" s="38"/>
      <c r="AT1775" s="21" t="s">
        <v>220</v>
      </c>
      <c r="AU1775" s="21" t="s">
        <v>87</v>
      </c>
    </row>
    <row r="1776" spans="1:65" s="2" customFormat="1" ht="33" customHeight="1">
      <c r="A1776" s="38"/>
      <c r="B1776" s="39"/>
      <c r="C1776" s="178" t="s">
        <v>1472</v>
      </c>
      <c r="D1776" s="178" t="s">
        <v>214</v>
      </c>
      <c r="E1776" s="179" t="s">
        <v>1473</v>
      </c>
      <c r="F1776" s="180" t="s">
        <v>1474</v>
      </c>
      <c r="G1776" s="181" t="s">
        <v>96</v>
      </c>
      <c r="H1776" s="182">
        <v>8.65</v>
      </c>
      <c r="I1776" s="183"/>
      <c r="J1776" s="184">
        <f>ROUND(I1776*H1776,2)</f>
        <v>0</v>
      </c>
      <c r="K1776" s="180" t="s">
        <v>217</v>
      </c>
      <c r="L1776" s="43"/>
      <c r="M1776" s="185" t="s">
        <v>19</v>
      </c>
      <c r="N1776" s="186" t="s">
        <v>48</v>
      </c>
      <c r="O1776" s="68"/>
      <c r="P1776" s="187">
        <f>O1776*H1776</f>
        <v>0</v>
      </c>
      <c r="Q1776" s="187">
        <v>0</v>
      </c>
      <c r="R1776" s="187">
        <f>Q1776*H1776</f>
        <v>0</v>
      </c>
      <c r="S1776" s="187">
        <v>7.5190000000000007E-2</v>
      </c>
      <c r="T1776" s="188">
        <f>S1776*H1776</f>
        <v>0.65039350000000007</v>
      </c>
      <c r="U1776" s="38"/>
      <c r="V1776" s="38"/>
      <c r="W1776" s="38"/>
      <c r="X1776" s="38"/>
      <c r="Y1776" s="38"/>
      <c r="Z1776" s="38"/>
      <c r="AA1776" s="38"/>
      <c r="AB1776" s="38"/>
      <c r="AC1776" s="38"/>
      <c r="AD1776" s="38"/>
      <c r="AE1776" s="38"/>
      <c r="AR1776" s="189" t="s">
        <v>315</v>
      </c>
      <c r="AT1776" s="189" t="s">
        <v>214</v>
      </c>
      <c r="AU1776" s="189" t="s">
        <v>87</v>
      </c>
      <c r="AY1776" s="21" t="s">
        <v>211</v>
      </c>
      <c r="BE1776" s="190">
        <f>IF(N1776="základní",J1776,0)</f>
        <v>0</v>
      </c>
      <c r="BF1776" s="190">
        <f>IF(N1776="snížená",J1776,0)</f>
        <v>0</v>
      </c>
      <c r="BG1776" s="190">
        <f>IF(N1776="zákl. přenesená",J1776,0)</f>
        <v>0</v>
      </c>
      <c r="BH1776" s="190">
        <f>IF(N1776="sníž. přenesená",J1776,0)</f>
        <v>0</v>
      </c>
      <c r="BI1776" s="190">
        <f>IF(N1776="nulová",J1776,0)</f>
        <v>0</v>
      </c>
      <c r="BJ1776" s="21" t="s">
        <v>85</v>
      </c>
      <c r="BK1776" s="190">
        <f>ROUND(I1776*H1776,2)</f>
        <v>0</v>
      </c>
      <c r="BL1776" s="21" t="s">
        <v>315</v>
      </c>
      <c r="BM1776" s="189" t="s">
        <v>1475</v>
      </c>
    </row>
    <row r="1777" spans="1:65" s="2" customFormat="1">
      <c r="A1777" s="38"/>
      <c r="B1777" s="39"/>
      <c r="C1777" s="40"/>
      <c r="D1777" s="191" t="s">
        <v>220</v>
      </c>
      <c r="E1777" s="40"/>
      <c r="F1777" s="192" t="s">
        <v>1476</v>
      </c>
      <c r="G1777" s="40"/>
      <c r="H1777" s="40"/>
      <c r="I1777" s="193"/>
      <c r="J1777" s="40"/>
      <c r="K1777" s="40"/>
      <c r="L1777" s="43"/>
      <c r="M1777" s="194"/>
      <c r="N1777" s="195"/>
      <c r="O1777" s="68"/>
      <c r="P1777" s="68"/>
      <c r="Q1777" s="68"/>
      <c r="R1777" s="68"/>
      <c r="S1777" s="68"/>
      <c r="T1777" s="69"/>
      <c r="U1777" s="38"/>
      <c r="V1777" s="38"/>
      <c r="W1777" s="38"/>
      <c r="X1777" s="38"/>
      <c r="Y1777" s="38"/>
      <c r="Z1777" s="38"/>
      <c r="AA1777" s="38"/>
      <c r="AB1777" s="38"/>
      <c r="AC1777" s="38"/>
      <c r="AD1777" s="38"/>
      <c r="AE1777" s="38"/>
      <c r="AT1777" s="21" t="s">
        <v>220</v>
      </c>
      <c r="AU1777" s="21" t="s">
        <v>87</v>
      </c>
    </row>
    <row r="1778" spans="1:65" s="13" customFormat="1">
      <c r="B1778" s="196"/>
      <c r="C1778" s="197"/>
      <c r="D1778" s="198" t="s">
        <v>222</v>
      </c>
      <c r="E1778" s="199" t="s">
        <v>19</v>
      </c>
      <c r="F1778" s="200" t="s">
        <v>376</v>
      </c>
      <c r="G1778" s="197"/>
      <c r="H1778" s="199" t="s">
        <v>19</v>
      </c>
      <c r="I1778" s="201"/>
      <c r="J1778" s="197"/>
      <c r="K1778" s="197"/>
      <c r="L1778" s="202"/>
      <c r="M1778" s="203"/>
      <c r="N1778" s="204"/>
      <c r="O1778" s="204"/>
      <c r="P1778" s="204"/>
      <c r="Q1778" s="204"/>
      <c r="R1778" s="204"/>
      <c r="S1778" s="204"/>
      <c r="T1778" s="205"/>
      <c r="AT1778" s="206" t="s">
        <v>222</v>
      </c>
      <c r="AU1778" s="206" t="s">
        <v>87</v>
      </c>
      <c r="AV1778" s="13" t="s">
        <v>85</v>
      </c>
      <c r="AW1778" s="13" t="s">
        <v>36</v>
      </c>
      <c r="AX1778" s="13" t="s">
        <v>77</v>
      </c>
      <c r="AY1778" s="206" t="s">
        <v>211</v>
      </c>
    </row>
    <row r="1779" spans="1:65" s="13" customFormat="1">
      <c r="B1779" s="196"/>
      <c r="C1779" s="197"/>
      <c r="D1779" s="198" t="s">
        <v>222</v>
      </c>
      <c r="E1779" s="199" t="s">
        <v>19</v>
      </c>
      <c r="F1779" s="200" t="s">
        <v>1465</v>
      </c>
      <c r="G1779" s="197"/>
      <c r="H1779" s="199" t="s">
        <v>19</v>
      </c>
      <c r="I1779" s="201"/>
      <c r="J1779" s="197"/>
      <c r="K1779" s="197"/>
      <c r="L1779" s="202"/>
      <c r="M1779" s="203"/>
      <c r="N1779" s="204"/>
      <c r="O1779" s="204"/>
      <c r="P1779" s="204"/>
      <c r="Q1779" s="204"/>
      <c r="R1779" s="204"/>
      <c r="S1779" s="204"/>
      <c r="T1779" s="205"/>
      <c r="AT1779" s="206" t="s">
        <v>222</v>
      </c>
      <c r="AU1779" s="206" t="s">
        <v>87</v>
      </c>
      <c r="AV1779" s="13" t="s">
        <v>85</v>
      </c>
      <c r="AW1779" s="13" t="s">
        <v>36</v>
      </c>
      <c r="AX1779" s="13" t="s">
        <v>77</v>
      </c>
      <c r="AY1779" s="206" t="s">
        <v>211</v>
      </c>
    </row>
    <row r="1780" spans="1:65" s="13" customFormat="1">
      <c r="B1780" s="196"/>
      <c r="C1780" s="197"/>
      <c r="D1780" s="198" t="s">
        <v>222</v>
      </c>
      <c r="E1780" s="199" t="s">
        <v>19</v>
      </c>
      <c r="F1780" s="200" t="s">
        <v>248</v>
      </c>
      <c r="G1780" s="197"/>
      <c r="H1780" s="199" t="s">
        <v>19</v>
      </c>
      <c r="I1780" s="201"/>
      <c r="J1780" s="197"/>
      <c r="K1780" s="197"/>
      <c r="L1780" s="202"/>
      <c r="M1780" s="203"/>
      <c r="N1780" s="204"/>
      <c r="O1780" s="204"/>
      <c r="P1780" s="204"/>
      <c r="Q1780" s="204"/>
      <c r="R1780" s="204"/>
      <c r="S1780" s="204"/>
      <c r="T1780" s="205"/>
      <c r="AT1780" s="206" t="s">
        <v>222</v>
      </c>
      <c r="AU1780" s="206" t="s">
        <v>87</v>
      </c>
      <c r="AV1780" s="13" t="s">
        <v>85</v>
      </c>
      <c r="AW1780" s="13" t="s">
        <v>36</v>
      </c>
      <c r="AX1780" s="13" t="s">
        <v>77</v>
      </c>
      <c r="AY1780" s="206" t="s">
        <v>211</v>
      </c>
    </row>
    <row r="1781" spans="1:65" s="14" customFormat="1">
      <c r="B1781" s="207"/>
      <c r="C1781" s="208"/>
      <c r="D1781" s="198" t="s">
        <v>222</v>
      </c>
      <c r="E1781" s="209" t="s">
        <v>19</v>
      </c>
      <c r="F1781" s="210" t="s">
        <v>1466</v>
      </c>
      <c r="G1781" s="208"/>
      <c r="H1781" s="211">
        <v>8.65</v>
      </c>
      <c r="I1781" s="212"/>
      <c r="J1781" s="208"/>
      <c r="K1781" s="208"/>
      <c r="L1781" s="213"/>
      <c r="M1781" s="214"/>
      <c r="N1781" s="215"/>
      <c r="O1781" s="215"/>
      <c r="P1781" s="215"/>
      <c r="Q1781" s="215"/>
      <c r="R1781" s="215"/>
      <c r="S1781" s="215"/>
      <c r="T1781" s="216"/>
      <c r="AT1781" s="217" t="s">
        <v>222</v>
      </c>
      <c r="AU1781" s="217" t="s">
        <v>87</v>
      </c>
      <c r="AV1781" s="14" t="s">
        <v>87</v>
      </c>
      <c r="AW1781" s="14" t="s">
        <v>36</v>
      </c>
      <c r="AX1781" s="14" t="s">
        <v>77</v>
      </c>
      <c r="AY1781" s="217" t="s">
        <v>211</v>
      </c>
    </row>
    <row r="1782" spans="1:65" s="15" customFormat="1">
      <c r="B1782" s="218"/>
      <c r="C1782" s="219"/>
      <c r="D1782" s="198" t="s">
        <v>222</v>
      </c>
      <c r="E1782" s="220" t="s">
        <v>19</v>
      </c>
      <c r="F1782" s="221" t="s">
        <v>227</v>
      </c>
      <c r="G1782" s="219"/>
      <c r="H1782" s="222">
        <v>8.65</v>
      </c>
      <c r="I1782" s="223"/>
      <c r="J1782" s="219"/>
      <c r="K1782" s="219"/>
      <c r="L1782" s="224"/>
      <c r="M1782" s="225"/>
      <c r="N1782" s="226"/>
      <c r="O1782" s="226"/>
      <c r="P1782" s="226"/>
      <c r="Q1782" s="226"/>
      <c r="R1782" s="226"/>
      <c r="S1782" s="226"/>
      <c r="T1782" s="227"/>
      <c r="AT1782" s="228" t="s">
        <v>222</v>
      </c>
      <c r="AU1782" s="228" t="s">
        <v>87</v>
      </c>
      <c r="AV1782" s="15" t="s">
        <v>218</v>
      </c>
      <c r="AW1782" s="15" t="s">
        <v>36</v>
      </c>
      <c r="AX1782" s="15" t="s">
        <v>85</v>
      </c>
      <c r="AY1782" s="228" t="s">
        <v>211</v>
      </c>
    </row>
    <row r="1783" spans="1:65" s="2" customFormat="1" ht="24.2" customHeight="1">
      <c r="A1783" s="38"/>
      <c r="B1783" s="39"/>
      <c r="C1783" s="178" t="s">
        <v>1477</v>
      </c>
      <c r="D1783" s="178" t="s">
        <v>214</v>
      </c>
      <c r="E1783" s="179" t="s">
        <v>1478</v>
      </c>
      <c r="F1783" s="180" t="s">
        <v>1479</v>
      </c>
      <c r="G1783" s="181" t="s">
        <v>96</v>
      </c>
      <c r="H1783" s="182">
        <v>4.6859999999999999</v>
      </c>
      <c r="I1783" s="183"/>
      <c r="J1783" s="184">
        <f>ROUND(I1783*H1783,2)</f>
        <v>0</v>
      </c>
      <c r="K1783" s="180" t="s">
        <v>217</v>
      </c>
      <c r="L1783" s="43"/>
      <c r="M1783" s="185" t="s">
        <v>19</v>
      </c>
      <c r="N1783" s="186" t="s">
        <v>48</v>
      </c>
      <c r="O1783" s="68"/>
      <c r="P1783" s="187">
        <f>O1783*H1783</f>
        <v>0</v>
      </c>
      <c r="Q1783" s="187">
        <v>0</v>
      </c>
      <c r="R1783" s="187">
        <f>Q1783*H1783</f>
        <v>0</v>
      </c>
      <c r="S1783" s="187">
        <v>7.5190000000000007E-2</v>
      </c>
      <c r="T1783" s="188">
        <f>S1783*H1783</f>
        <v>0.35234034000000003</v>
      </c>
      <c r="U1783" s="38"/>
      <c r="V1783" s="38"/>
      <c r="W1783" s="38"/>
      <c r="X1783" s="38"/>
      <c r="Y1783" s="38"/>
      <c r="Z1783" s="38"/>
      <c r="AA1783" s="38"/>
      <c r="AB1783" s="38"/>
      <c r="AC1783" s="38"/>
      <c r="AD1783" s="38"/>
      <c r="AE1783" s="38"/>
      <c r="AR1783" s="189" t="s">
        <v>315</v>
      </c>
      <c r="AT1783" s="189" t="s">
        <v>214</v>
      </c>
      <c r="AU1783" s="189" t="s">
        <v>87</v>
      </c>
      <c r="AY1783" s="21" t="s">
        <v>211</v>
      </c>
      <c r="BE1783" s="190">
        <f>IF(N1783="základní",J1783,0)</f>
        <v>0</v>
      </c>
      <c r="BF1783" s="190">
        <f>IF(N1783="snížená",J1783,0)</f>
        <v>0</v>
      </c>
      <c r="BG1783" s="190">
        <f>IF(N1783="zákl. přenesená",J1783,0)</f>
        <v>0</v>
      </c>
      <c r="BH1783" s="190">
        <f>IF(N1783="sníž. přenesená",J1783,0)</f>
        <v>0</v>
      </c>
      <c r="BI1783" s="190">
        <f>IF(N1783="nulová",J1783,0)</f>
        <v>0</v>
      </c>
      <c r="BJ1783" s="21" t="s">
        <v>85</v>
      </c>
      <c r="BK1783" s="190">
        <f>ROUND(I1783*H1783,2)</f>
        <v>0</v>
      </c>
      <c r="BL1783" s="21" t="s">
        <v>315</v>
      </c>
      <c r="BM1783" s="189" t="s">
        <v>1480</v>
      </c>
    </row>
    <row r="1784" spans="1:65" s="2" customFormat="1">
      <c r="A1784" s="38"/>
      <c r="B1784" s="39"/>
      <c r="C1784" s="40"/>
      <c r="D1784" s="191" t="s">
        <v>220</v>
      </c>
      <c r="E1784" s="40"/>
      <c r="F1784" s="192" t="s">
        <v>1481</v>
      </c>
      <c r="G1784" s="40"/>
      <c r="H1784" s="40"/>
      <c r="I1784" s="193"/>
      <c r="J1784" s="40"/>
      <c r="K1784" s="40"/>
      <c r="L1784" s="43"/>
      <c r="M1784" s="194"/>
      <c r="N1784" s="195"/>
      <c r="O1784" s="68"/>
      <c r="P1784" s="68"/>
      <c r="Q1784" s="68"/>
      <c r="R1784" s="68"/>
      <c r="S1784" s="68"/>
      <c r="T1784" s="69"/>
      <c r="U1784" s="38"/>
      <c r="V1784" s="38"/>
      <c r="W1784" s="38"/>
      <c r="X1784" s="38"/>
      <c r="Y1784" s="38"/>
      <c r="Z1784" s="38"/>
      <c r="AA1784" s="38"/>
      <c r="AB1784" s="38"/>
      <c r="AC1784" s="38"/>
      <c r="AD1784" s="38"/>
      <c r="AE1784" s="38"/>
      <c r="AT1784" s="21" t="s">
        <v>220</v>
      </c>
      <c r="AU1784" s="21" t="s">
        <v>87</v>
      </c>
    </row>
    <row r="1785" spans="1:65" s="13" customFormat="1">
      <c r="B1785" s="196"/>
      <c r="C1785" s="197"/>
      <c r="D1785" s="198" t="s">
        <v>222</v>
      </c>
      <c r="E1785" s="199" t="s">
        <v>19</v>
      </c>
      <c r="F1785" s="200" t="s">
        <v>223</v>
      </c>
      <c r="G1785" s="197"/>
      <c r="H1785" s="199" t="s">
        <v>19</v>
      </c>
      <c r="I1785" s="201"/>
      <c r="J1785" s="197"/>
      <c r="K1785" s="197"/>
      <c r="L1785" s="202"/>
      <c r="M1785" s="203"/>
      <c r="N1785" s="204"/>
      <c r="O1785" s="204"/>
      <c r="P1785" s="204"/>
      <c r="Q1785" s="204"/>
      <c r="R1785" s="204"/>
      <c r="S1785" s="204"/>
      <c r="T1785" s="205"/>
      <c r="AT1785" s="206" t="s">
        <v>222</v>
      </c>
      <c r="AU1785" s="206" t="s">
        <v>87</v>
      </c>
      <c r="AV1785" s="13" t="s">
        <v>85</v>
      </c>
      <c r="AW1785" s="13" t="s">
        <v>36</v>
      </c>
      <c r="AX1785" s="13" t="s">
        <v>77</v>
      </c>
      <c r="AY1785" s="206" t="s">
        <v>211</v>
      </c>
    </row>
    <row r="1786" spans="1:65" s="13" customFormat="1">
      <c r="B1786" s="196"/>
      <c r="C1786" s="197"/>
      <c r="D1786" s="198" t="s">
        <v>222</v>
      </c>
      <c r="E1786" s="199" t="s">
        <v>19</v>
      </c>
      <c r="F1786" s="200" t="s">
        <v>984</v>
      </c>
      <c r="G1786" s="197"/>
      <c r="H1786" s="199" t="s">
        <v>19</v>
      </c>
      <c r="I1786" s="201"/>
      <c r="J1786" s="197"/>
      <c r="K1786" s="197"/>
      <c r="L1786" s="202"/>
      <c r="M1786" s="203"/>
      <c r="N1786" s="204"/>
      <c r="O1786" s="204"/>
      <c r="P1786" s="204"/>
      <c r="Q1786" s="204"/>
      <c r="R1786" s="204"/>
      <c r="S1786" s="204"/>
      <c r="T1786" s="205"/>
      <c r="AT1786" s="206" t="s">
        <v>222</v>
      </c>
      <c r="AU1786" s="206" t="s">
        <v>87</v>
      </c>
      <c r="AV1786" s="13" t="s">
        <v>85</v>
      </c>
      <c r="AW1786" s="13" t="s">
        <v>36</v>
      </c>
      <c r="AX1786" s="13" t="s">
        <v>77</v>
      </c>
      <c r="AY1786" s="206" t="s">
        <v>211</v>
      </c>
    </row>
    <row r="1787" spans="1:65" s="13" customFormat="1">
      <c r="B1787" s="196"/>
      <c r="C1787" s="197"/>
      <c r="D1787" s="198" t="s">
        <v>222</v>
      </c>
      <c r="E1787" s="199" t="s">
        <v>19</v>
      </c>
      <c r="F1787" s="200" t="s">
        <v>311</v>
      </c>
      <c r="G1787" s="197"/>
      <c r="H1787" s="199" t="s">
        <v>19</v>
      </c>
      <c r="I1787" s="201"/>
      <c r="J1787" s="197"/>
      <c r="K1787" s="197"/>
      <c r="L1787" s="202"/>
      <c r="M1787" s="203"/>
      <c r="N1787" s="204"/>
      <c r="O1787" s="204"/>
      <c r="P1787" s="204"/>
      <c r="Q1787" s="204"/>
      <c r="R1787" s="204"/>
      <c r="S1787" s="204"/>
      <c r="T1787" s="205"/>
      <c r="AT1787" s="206" t="s">
        <v>222</v>
      </c>
      <c r="AU1787" s="206" t="s">
        <v>87</v>
      </c>
      <c r="AV1787" s="13" t="s">
        <v>85</v>
      </c>
      <c r="AW1787" s="13" t="s">
        <v>36</v>
      </c>
      <c r="AX1787" s="13" t="s">
        <v>77</v>
      </c>
      <c r="AY1787" s="206" t="s">
        <v>211</v>
      </c>
    </row>
    <row r="1788" spans="1:65" s="14" customFormat="1">
      <c r="B1788" s="207"/>
      <c r="C1788" s="208"/>
      <c r="D1788" s="198" t="s">
        <v>222</v>
      </c>
      <c r="E1788" s="209" t="s">
        <v>19</v>
      </c>
      <c r="F1788" s="210" t="s">
        <v>1037</v>
      </c>
      <c r="G1788" s="208"/>
      <c r="H1788" s="211">
        <v>4.6859999999999999</v>
      </c>
      <c r="I1788" s="212"/>
      <c r="J1788" s="208"/>
      <c r="K1788" s="208"/>
      <c r="L1788" s="213"/>
      <c r="M1788" s="214"/>
      <c r="N1788" s="215"/>
      <c r="O1788" s="215"/>
      <c r="P1788" s="215"/>
      <c r="Q1788" s="215"/>
      <c r="R1788" s="215"/>
      <c r="S1788" s="215"/>
      <c r="T1788" s="216"/>
      <c r="AT1788" s="217" t="s">
        <v>222</v>
      </c>
      <c r="AU1788" s="217" t="s">
        <v>87</v>
      </c>
      <c r="AV1788" s="14" t="s">
        <v>87</v>
      </c>
      <c r="AW1788" s="14" t="s">
        <v>36</v>
      </c>
      <c r="AX1788" s="14" t="s">
        <v>77</v>
      </c>
      <c r="AY1788" s="217" t="s">
        <v>211</v>
      </c>
    </row>
    <row r="1789" spans="1:65" s="15" customFormat="1">
      <c r="B1789" s="218"/>
      <c r="C1789" s="219"/>
      <c r="D1789" s="198" t="s">
        <v>222</v>
      </c>
      <c r="E1789" s="220" t="s">
        <v>19</v>
      </c>
      <c r="F1789" s="221" t="s">
        <v>227</v>
      </c>
      <c r="G1789" s="219"/>
      <c r="H1789" s="222">
        <v>4.6859999999999999</v>
      </c>
      <c r="I1789" s="223"/>
      <c r="J1789" s="219"/>
      <c r="K1789" s="219"/>
      <c r="L1789" s="224"/>
      <c r="M1789" s="225"/>
      <c r="N1789" s="226"/>
      <c r="O1789" s="226"/>
      <c r="P1789" s="226"/>
      <c r="Q1789" s="226"/>
      <c r="R1789" s="226"/>
      <c r="S1789" s="226"/>
      <c r="T1789" s="227"/>
      <c r="AT1789" s="228" t="s">
        <v>222</v>
      </c>
      <c r="AU1789" s="228" t="s">
        <v>87</v>
      </c>
      <c r="AV1789" s="15" t="s">
        <v>218</v>
      </c>
      <c r="AW1789" s="15" t="s">
        <v>36</v>
      </c>
      <c r="AX1789" s="15" t="s">
        <v>85</v>
      </c>
      <c r="AY1789" s="228" t="s">
        <v>211</v>
      </c>
    </row>
    <row r="1790" spans="1:65" s="2" customFormat="1" ht="24.2" customHeight="1">
      <c r="A1790" s="38"/>
      <c r="B1790" s="39"/>
      <c r="C1790" s="178" t="s">
        <v>1482</v>
      </c>
      <c r="D1790" s="178" t="s">
        <v>214</v>
      </c>
      <c r="E1790" s="179" t="s">
        <v>1483</v>
      </c>
      <c r="F1790" s="180" t="s">
        <v>1484</v>
      </c>
      <c r="G1790" s="181" t="s">
        <v>96</v>
      </c>
      <c r="H1790" s="182">
        <v>4.6859999999999999</v>
      </c>
      <c r="I1790" s="183"/>
      <c r="J1790" s="184">
        <f>ROUND(I1790*H1790,2)</f>
        <v>0</v>
      </c>
      <c r="K1790" s="180" t="s">
        <v>217</v>
      </c>
      <c r="L1790" s="43"/>
      <c r="M1790" s="185" t="s">
        <v>19</v>
      </c>
      <c r="N1790" s="186" t="s">
        <v>48</v>
      </c>
      <c r="O1790" s="68"/>
      <c r="P1790" s="187">
        <f>O1790*H1790</f>
        <v>0</v>
      </c>
      <c r="Q1790" s="187">
        <v>0</v>
      </c>
      <c r="R1790" s="187">
        <f>Q1790*H1790</f>
        <v>0</v>
      </c>
      <c r="S1790" s="187">
        <v>0</v>
      </c>
      <c r="T1790" s="188">
        <f>S1790*H1790</f>
        <v>0</v>
      </c>
      <c r="U1790" s="38"/>
      <c r="V1790" s="38"/>
      <c r="W1790" s="38"/>
      <c r="X1790" s="38"/>
      <c r="Y1790" s="38"/>
      <c r="Z1790" s="38"/>
      <c r="AA1790" s="38"/>
      <c r="AB1790" s="38"/>
      <c r="AC1790" s="38"/>
      <c r="AD1790" s="38"/>
      <c r="AE1790" s="38"/>
      <c r="AR1790" s="189" t="s">
        <v>315</v>
      </c>
      <c r="AT1790" s="189" t="s">
        <v>214</v>
      </c>
      <c r="AU1790" s="189" t="s">
        <v>87</v>
      </c>
      <c r="AY1790" s="21" t="s">
        <v>211</v>
      </c>
      <c r="BE1790" s="190">
        <f>IF(N1790="základní",J1790,0)</f>
        <v>0</v>
      </c>
      <c r="BF1790" s="190">
        <f>IF(N1790="snížená",J1790,0)</f>
        <v>0</v>
      </c>
      <c r="BG1790" s="190">
        <f>IF(N1790="zákl. přenesená",J1790,0)</f>
        <v>0</v>
      </c>
      <c r="BH1790" s="190">
        <f>IF(N1790="sníž. přenesená",J1790,0)</f>
        <v>0</v>
      </c>
      <c r="BI1790" s="190">
        <f>IF(N1790="nulová",J1790,0)</f>
        <v>0</v>
      </c>
      <c r="BJ1790" s="21" t="s">
        <v>85</v>
      </c>
      <c r="BK1790" s="190">
        <f>ROUND(I1790*H1790,2)</f>
        <v>0</v>
      </c>
      <c r="BL1790" s="21" t="s">
        <v>315</v>
      </c>
      <c r="BM1790" s="189" t="s">
        <v>1485</v>
      </c>
    </row>
    <row r="1791" spans="1:65" s="2" customFormat="1">
      <c r="A1791" s="38"/>
      <c r="B1791" s="39"/>
      <c r="C1791" s="40"/>
      <c r="D1791" s="191" t="s">
        <v>220</v>
      </c>
      <c r="E1791" s="40"/>
      <c r="F1791" s="192" t="s">
        <v>1486</v>
      </c>
      <c r="G1791" s="40"/>
      <c r="H1791" s="40"/>
      <c r="I1791" s="193"/>
      <c r="J1791" s="40"/>
      <c r="K1791" s="40"/>
      <c r="L1791" s="43"/>
      <c r="M1791" s="194"/>
      <c r="N1791" s="195"/>
      <c r="O1791" s="68"/>
      <c r="P1791" s="68"/>
      <c r="Q1791" s="68"/>
      <c r="R1791" s="68"/>
      <c r="S1791" s="68"/>
      <c r="T1791" s="69"/>
      <c r="U1791" s="38"/>
      <c r="V1791" s="38"/>
      <c r="W1791" s="38"/>
      <c r="X1791" s="38"/>
      <c r="Y1791" s="38"/>
      <c r="Z1791" s="38"/>
      <c r="AA1791" s="38"/>
      <c r="AB1791" s="38"/>
      <c r="AC1791" s="38"/>
      <c r="AD1791" s="38"/>
      <c r="AE1791" s="38"/>
      <c r="AT1791" s="21" t="s">
        <v>220</v>
      </c>
      <c r="AU1791" s="21" t="s">
        <v>87</v>
      </c>
    </row>
    <row r="1792" spans="1:65" s="13" customFormat="1">
      <c r="B1792" s="196"/>
      <c r="C1792" s="197"/>
      <c r="D1792" s="198" t="s">
        <v>222</v>
      </c>
      <c r="E1792" s="199" t="s">
        <v>19</v>
      </c>
      <c r="F1792" s="200" t="s">
        <v>223</v>
      </c>
      <c r="G1792" s="197"/>
      <c r="H1792" s="199" t="s">
        <v>19</v>
      </c>
      <c r="I1792" s="201"/>
      <c r="J1792" s="197"/>
      <c r="K1792" s="197"/>
      <c r="L1792" s="202"/>
      <c r="M1792" s="203"/>
      <c r="N1792" s="204"/>
      <c r="O1792" s="204"/>
      <c r="P1792" s="204"/>
      <c r="Q1792" s="204"/>
      <c r="R1792" s="204"/>
      <c r="S1792" s="204"/>
      <c r="T1792" s="205"/>
      <c r="AT1792" s="206" t="s">
        <v>222</v>
      </c>
      <c r="AU1792" s="206" t="s">
        <v>87</v>
      </c>
      <c r="AV1792" s="13" t="s">
        <v>85</v>
      </c>
      <c r="AW1792" s="13" t="s">
        <v>36</v>
      </c>
      <c r="AX1792" s="13" t="s">
        <v>77</v>
      </c>
      <c r="AY1792" s="206" t="s">
        <v>211</v>
      </c>
    </row>
    <row r="1793" spans="1:65" s="13" customFormat="1">
      <c r="B1793" s="196"/>
      <c r="C1793" s="197"/>
      <c r="D1793" s="198" t="s">
        <v>222</v>
      </c>
      <c r="E1793" s="199" t="s">
        <v>19</v>
      </c>
      <c r="F1793" s="200" t="s">
        <v>984</v>
      </c>
      <c r="G1793" s="197"/>
      <c r="H1793" s="199" t="s">
        <v>19</v>
      </c>
      <c r="I1793" s="201"/>
      <c r="J1793" s="197"/>
      <c r="K1793" s="197"/>
      <c r="L1793" s="202"/>
      <c r="M1793" s="203"/>
      <c r="N1793" s="204"/>
      <c r="O1793" s="204"/>
      <c r="P1793" s="204"/>
      <c r="Q1793" s="204"/>
      <c r="R1793" s="204"/>
      <c r="S1793" s="204"/>
      <c r="T1793" s="205"/>
      <c r="AT1793" s="206" t="s">
        <v>222</v>
      </c>
      <c r="AU1793" s="206" t="s">
        <v>87</v>
      </c>
      <c r="AV1793" s="13" t="s">
        <v>85</v>
      </c>
      <c r="AW1793" s="13" t="s">
        <v>36</v>
      </c>
      <c r="AX1793" s="13" t="s">
        <v>77</v>
      </c>
      <c r="AY1793" s="206" t="s">
        <v>211</v>
      </c>
    </row>
    <row r="1794" spans="1:65" s="13" customFormat="1">
      <c r="B1794" s="196"/>
      <c r="C1794" s="197"/>
      <c r="D1794" s="198" t="s">
        <v>222</v>
      </c>
      <c r="E1794" s="199" t="s">
        <v>19</v>
      </c>
      <c r="F1794" s="200" t="s">
        <v>311</v>
      </c>
      <c r="G1794" s="197"/>
      <c r="H1794" s="199" t="s">
        <v>19</v>
      </c>
      <c r="I1794" s="201"/>
      <c r="J1794" s="197"/>
      <c r="K1794" s="197"/>
      <c r="L1794" s="202"/>
      <c r="M1794" s="203"/>
      <c r="N1794" s="204"/>
      <c r="O1794" s="204"/>
      <c r="P1794" s="204"/>
      <c r="Q1794" s="204"/>
      <c r="R1794" s="204"/>
      <c r="S1794" s="204"/>
      <c r="T1794" s="205"/>
      <c r="AT1794" s="206" t="s">
        <v>222</v>
      </c>
      <c r="AU1794" s="206" t="s">
        <v>87</v>
      </c>
      <c r="AV1794" s="13" t="s">
        <v>85</v>
      </c>
      <c r="AW1794" s="13" t="s">
        <v>36</v>
      </c>
      <c r="AX1794" s="13" t="s">
        <v>77</v>
      </c>
      <c r="AY1794" s="206" t="s">
        <v>211</v>
      </c>
    </row>
    <row r="1795" spans="1:65" s="14" customFormat="1">
      <c r="B1795" s="207"/>
      <c r="C1795" s="208"/>
      <c r="D1795" s="198" t="s">
        <v>222</v>
      </c>
      <c r="E1795" s="209" t="s">
        <v>19</v>
      </c>
      <c r="F1795" s="210" t="s">
        <v>1037</v>
      </c>
      <c r="G1795" s="208"/>
      <c r="H1795" s="211">
        <v>4.6859999999999999</v>
      </c>
      <c r="I1795" s="212"/>
      <c r="J1795" s="208"/>
      <c r="K1795" s="208"/>
      <c r="L1795" s="213"/>
      <c r="M1795" s="214"/>
      <c r="N1795" s="215"/>
      <c r="O1795" s="215"/>
      <c r="P1795" s="215"/>
      <c r="Q1795" s="215"/>
      <c r="R1795" s="215"/>
      <c r="S1795" s="215"/>
      <c r="T1795" s="216"/>
      <c r="AT1795" s="217" t="s">
        <v>222</v>
      </c>
      <c r="AU1795" s="217" t="s">
        <v>87</v>
      </c>
      <c r="AV1795" s="14" t="s">
        <v>87</v>
      </c>
      <c r="AW1795" s="14" t="s">
        <v>36</v>
      </c>
      <c r="AX1795" s="14" t="s">
        <v>77</v>
      </c>
      <c r="AY1795" s="217" t="s">
        <v>211</v>
      </c>
    </row>
    <row r="1796" spans="1:65" s="15" customFormat="1">
      <c r="B1796" s="218"/>
      <c r="C1796" s="219"/>
      <c r="D1796" s="198" t="s">
        <v>222</v>
      </c>
      <c r="E1796" s="220" t="s">
        <v>19</v>
      </c>
      <c r="F1796" s="221" t="s">
        <v>227</v>
      </c>
      <c r="G1796" s="219"/>
      <c r="H1796" s="222">
        <v>4.6859999999999999</v>
      </c>
      <c r="I1796" s="223"/>
      <c r="J1796" s="219"/>
      <c r="K1796" s="219"/>
      <c r="L1796" s="224"/>
      <c r="M1796" s="225"/>
      <c r="N1796" s="226"/>
      <c r="O1796" s="226"/>
      <c r="P1796" s="226"/>
      <c r="Q1796" s="226"/>
      <c r="R1796" s="226"/>
      <c r="S1796" s="226"/>
      <c r="T1796" s="227"/>
      <c r="AT1796" s="228" t="s">
        <v>222</v>
      </c>
      <c r="AU1796" s="228" t="s">
        <v>87</v>
      </c>
      <c r="AV1796" s="15" t="s">
        <v>218</v>
      </c>
      <c r="AW1796" s="15" t="s">
        <v>36</v>
      </c>
      <c r="AX1796" s="15" t="s">
        <v>85</v>
      </c>
      <c r="AY1796" s="228" t="s">
        <v>211</v>
      </c>
    </row>
    <row r="1797" spans="1:65" s="2" customFormat="1" ht="24.2" customHeight="1">
      <c r="A1797" s="38"/>
      <c r="B1797" s="39"/>
      <c r="C1797" s="178" t="s">
        <v>1487</v>
      </c>
      <c r="D1797" s="178" t="s">
        <v>214</v>
      </c>
      <c r="E1797" s="179" t="s">
        <v>1488</v>
      </c>
      <c r="F1797" s="180" t="s">
        <v>1489</v>
      </c>
      <c r="G1797" s="181" t="s">
        <v>96</v>
      </c>
      <c r="H1797" s="182">
        <v>8.65</v>
      </c>
      <c r="I1797" s="183"/>
      <c r="J1797" s="184">
        <f>ROUND(I1797*H1797,2)</f>
        <v>0</v>
      </c>
      <c r="K1797" s="180" t="s">
        <v>217</v>
      </c>
      <c r="L1797" s="43"/>
      <c r="M1797" s="185" t="s">
        <v>19</v>
      </c>
      <c r="N1797" s="186" t="s">
        <v>48</v>
      </c>
      <c r="O1797" s="68"/>
      <c r="P1797" s="187">
        <f>O1797*H1797</f>
        <v>0</v>
      </c>
      <c r="Q1797" s="187">
        <v>0</v>
      </c>
      <c r="R1797" s="187">
        <f>Q1797*H1797</f>
        <v>0</v>
      </c>
      <c r="S1797" s="187">
        <v>0</v>
      </c>
      <c r="T1797" s="188">
        <f>S1797*H1797</f>
        <v>0</v>
      </c>
      <c r="U1797" s="38"/>
      <c r="V1797" s="38"/>
      <c r="W1797" s="38"/>
      <c r="X1797" s="38"/>
      <c r="Y1797" s="38"/>
      <c r="Z1797" s="38"/>
      <c r="AA1797" s="38"/>
      <c r="AB1797" s="38"/>
      <c r="AC1797" s="38"/>
      <c r="AD1797" s="38"/>
      <c r="AE1797" s="38"/>
      <c r="AR1797" s="189" t="s">
        <v>315</v>
      </c>
      <c r="AT1797" s="189" t="s">
        <v>214</v>
      </c>
      <c r="AU1797" s="189" t="s">
        <v>87</v>
      </c>
      <c r="AY1797" s="21" t="s">
        <v>211</v>
      </c>
      <c r="BE1797" s="190">
        <f>IF(N1797="základní",J1797,0)</f>
        <v>0</v>
      </c>
      <c r="BF1797" s="190">
        <f>IF(N1797="snížená",J1797,0)</f>
        <v>0</v>
      </c>
      <c r="BG1797" s="190">
        <f>IF(N1797="zákl. přenesená",J1797,0)</f>
        <v>0</v>
      </c>
      <c r="BH1797" s="190">
        <f>IF(N1797="sníž. přenesená",J1797,0)</f>
        <v>0</v>
      </c>
      <c r="BI1797" s="190">
        <f>IF(N1797="nulová",J1797,0)</f>
        <v>0</v>
      </c>
      <c r="BJ1797" s="21" t="s">
        <v>85</v>
      </c>
      <c r="BK1797" s="190">
        <f>ROUND(I1797*H1797,2)</f>
        <v>0</v>
      </c>
      <c r="BL1797" s="21" t="s">
        <v>315</v>
      </c>
      <c r="BM1797" s="189" t="s">
        <v>1490</v>
      </c>
    </row>
    <row r="1798" spans="1:65" s="2" customFormat="1">
      <c r="A1798" s="38"/>
      <c r="B1798" s="39"/>
      <c r="C1798" s="40"/>
      <c r="D1798" s="191" t="s">
        <v>220</v>
      </c>
      <c r="E1798" s="40"/>
      <c r="F1798" s="192" t="s">
        <v>1491</v>
      </c>
      <c r="G1798" s="40"/>
      <c r="H1798" s="40"/>
      <c r="I1798" s="193"/>
      <c r="J1798" s="40"/>
      <c r="K1798" s="40"/>
      <c r="L1798" s="43"/>
      <c r="M1798" s="194"/>
      <c r="N1798" s="195"/>
      <c r="O1798" s="68"/>
      <c r="P1798" s="68"/>
      <c r="Q1798" s="68"/>
      <c r="R1798" s="68"/>
      <c r="S1798" s="68"/>
      <c r="T1798" s="69"/>
      <c r="U1798" s="38"/>
      <c r="V1798" s="38"/>
      <c r="W1798" s="38"/>
      <c r="X1798" s="38"/>
      <c r="Y1798" s="38"/>
      <c r="Z1798" s="38"/>
      <c r="AA1798" s="38"/>
      <c r="AB1798" s="38"/>
      <c r="AC1798" s="38"/>
      <c r="AD1798" s="38"/>
      <c r="AE1798" s="38"/>
      <c r="AT1798" s="21" t="s">
        <v>220</v>
      </c>
      <c r="AU1798" s="21" t="s">
        <v>87</v>
      </c>
    </row>
    <row r="1799" spans="1:65" s="2" customFormat="1" ht="24.2" customHeight="1">
      <c r="A1799" s="38"/>
      <c r="B1799" s="39"/>
      <c r="C1799" s="178" t="s">
        <v>1492</v>
      </c>
      <c r="D1799" s="178" t="s">
        <v>214</v>
      </c>
      <c r="E1799" s="179" t="s">
        <v>1493</v>
      </c>
      <c r="F1799" s="180" t="s">
        <v>1494</v>
      </c>
      <c r="G1799" s="181" t="s">
        <v>96</v>
      </c>
      <c r="H1799" s="182">
        <v>4.6859999999999999</v>
      </c>
      <c r="I1799" s="183"/>
      <c r="J1799" s="184">
        <f>ROUND(I1799*H1799,2)</f>
        <v>0</v>
      </c>
      <c r="K1799" s="180" t="s">
        <v>217</v>
      </c>
      <c r="L1799" s="43"/>
      <c r="M1799" s="185" t="s">
        <v>19</v>
      </c>
      <c r="N1799" s="186" t="s">
        <v>48</v>
      </c>
      <c r="O1799" s="68"/>
      <c r="P1799" s="187">
        <f>O1799*H1799</f>
        <v>0</v>
      </c>
      <c r="Q1799" s="187">
        <v>7.6689999999999994E-2</v>
      </c>
      <c r="R1799" s="187">
        <f>Q1799*H1799</f>
        <v>0.35936933999999998</v>
      </c>
      <c r="S1799" s="187">
        <v>0</v>
      </c>
      <c r="T1799" s="188">
        <f>S1799*H1799</f>
        <v>0</v>
      </c>
      <c r="U1799" s="38"/>
      <c r="V1799" s="38"/>
      <c r="W1799" s="38"/>
      <c r="X1799" s="38"/>
      <c r="Y1799" s="38"/>
      <c r="Z1799" s="38"/>
      <c r="AA1799" s="38"/>
      <c r="AB1799" s="38"/>
      <c r="AC1799" s="38"/>
      <c r="AD1799" s="38"/>
      <c r="AE1799" s="38"/>
      <c r="AR1799" s="189" t="s">
        <v>315</v>
      </c>
      <c r="AT1799" s="189" t="s">
        <v>214</v>
      </c>
      <c r="AU1799" s="189" t="s">
        <v>87</v>
      </c>
      <c r="AY1799" s="21" t="s">
        <v>211</v>
      </c>
      <c r="BE1799" s="190">
        <f>IF(N1799="základní",J1799,0)</f>
        <v>0</v>
      </c>
      <c r="BF1799" s="190">
        <f>IF(N1799="snížená",J1799,0)</f>
        <v>0</v>
      </c>
      <c r="BG1799" s="190">
        <f>IF(N1799="zákl. přenesená",J1799,0)</f>
        <v>0</v>
      </c>
      <c r="BH1799" s="190">
        <f>IF(N1799="sníž. přenesená",J1799,0)</f>
        <v>0</v>
      </c>
      <c r="BI1799" s="190">
        <f>IF(N1799="nulová",J1799,0)</f>
        <v>0</v>
      </c>
      <c r="BJ1799" s="21" t="s">
        <v>85</v>
      </c>
      <c r="BK1799" s="190">
        <f>ROUND(I1799*H1799,2)</f>
        <v>0</v>
      </c>
      <c r="BL1799" s="21" t="s">
        <v>315</v>
      </c>
      <c r="BM1799" s="189" t="s">
        <v>1495</v>
      </c>
    </row>
    <row r="1800" spans="1:65" s="2" customFormat="1">
      <c r="A1800" s="38"/>
      <c r="B1800" s="39"/>
      <c r="C1800" s="40"/>
      <c r="D1800" s="191" t="s">
        <v>220</v>
      </c>
      <c r="E1800" s="40"/>
      <c r="F1800" s="192" t="s">
        <v>1496</v>
      </c>
      <c r="G1800" s="40"/>
      <c r="H1800" s="40"/>
      <c r="I1800" s="193"/>
      <c r="J1800" s="40"/>
      <c r="K1800" s="40"/>
      <c r="L1800" s="43"/>
      <c r="M1800" s="194"/>
      <c r="N1800" s="195"/>
      <c r="O1800" s="68"/>
      <c r="P1800" s="68"/>
      <c r="Q1800" s="68"/>
      <c r="R1800" s="68"/>
      <c r="S1800" s="68"/>
      <c r="T1800" s="69"/>
      <c r="U1800" s="38"/>
      <c r="V1800" s="38"/>
      <c r="W1800" s="38"/>
      <c r="X1800" s="38"/>
      <c r="Y1800" s="38"/>
      <c r="Z1800" s="38"/>
      <c r="AA1800" s="38"/>
      <c r="AB1800" s="38"/>
      <c r="AC1800" s="38"/>
      <c r="AD1800" s="38"/>
      <c r="AE1800" s="38"/>
      <c r="AT1800" s="21" t="s">
        <v>220</v>
      </c>
      <c r="AU1800" s="21" t="s">
        <v>87</v>
      </c>
    </row>
    <row r="1801" spans="1:65" s="13" customFormat="1">
      <c r="B1801" s="196"/>
      <c r="C1801" s="197"/>
      <c r="D1801" s="198" t="s">
        <v>222</v>
      </c>
      <c r="E1801" s="199" t="s">
        <v>19</v>
      </c>
      <c r="F1801" s="200" t="s">
        <v>223</v>
      </c>
      <c r="G1801" s="197"/>
      <c r="H1801" s="199" t="s">
        <v>19</v>
      </c>
      <c r="I1801" s="201"/>
      <c r="J1801" s="197"/>
      <c r="K1801" s="197"/>
      <c r="L1801" s="202"/>
      <c r="M1801" s="203"/>
      <c r="N1801" s="204"/>
      <c r="O1801" s="204"/>
      <c r="P1801" s="204"/>
      <c r="Q1801" s="204"/>
      <c r="R1801" s="204"/>
      <c r="S1801" s="204"/>
      <c r="T1801" s="205"/>
      <c r="AT1801" s="206" t="s">
        <v>222</v>
      </c>
      <c r="AU1801" s="206" t="s">
        <v>87</v>
      </c>
      <c r="AV1801" s="13" t="s">
        <v>85</v>
      </c>
      <c r="AW1801" s="13" t="s">
        <v>36</v>
      </c>
      <c r="AX1801" s="13" t="s">
        <v>77</v>
      </c>
      <c r="AY1801" s="206" t="s">
        <v>211</v>
      </c>
    </row>
    <row r="1802" spans="1:65" s="13" customFormat="1">
      <c r="B1802" s="196"/>
      <c r="C1802" s="197"/>
      <c r="D1802" s="198" t="s">
        <v>222</v>
      </c>
      <c r="E1802" s="199" t="s">
        <v>19</v>
      </c>
      <c r="F1802" s="200" t="s">
        <v>353</v>
      </c>
      <c r="G1802" s="197"/>
      <c r="H1802" s="199" t="s">
        <v>19</v>
      </c>
      <c r="I1802" s="201"/>
      <c r="J1802" s="197"/>
      <c r="K1802" s="197"/>
      <c r="L1802" s="202"/>
      <c r="M1802" s="203"/>
      <c r="N1802" s="204"/>
      <c r="O1802" s="204"/>
      <c r="P1802" s="204"/>
      <c r="Q1802" s="204"/>
      <c r="R1802" s="204"/>
      <c r="S1802" s="204"/>
      <c r="T1802" s="205"/>
      <c r="AT1802" s="206" t="s">
        <v>222</v>
      </c>
      <c r="AU1802" s="206" t="s">
        <v>87</v>
      </c>
      <c r="AV1802" s="13" t="s">
        <v>85</v>
      </c>
      <c r="AW1802" s="13" t="s">
        <v>36</v>
      </c>
      <c r="AX1802" s="13" t="s">
        <v>77</v>
      </c>
      <c r="AY1802" s="206" t="s">
        <v>211</v>
      </c>
    </row>
    <row r="1803" spans="1:65" s="13" customFormat="1">
      <c r="B1803" s="196"/>
      <c r="C1803" s="197"/>
      <c r="D1803" s="198" t="s">
        <v>222</v>
      </c>
      <c r="E1803" s="199" t="s">
        <v>19</v>
      </c>
      <c r="F1803" s="200" t="s">
        <v>311</v>
      </c>
      <c r="G1803" s="197"/>
      <c r="H1803" s="199" t="s">
        <v>19</v>
      </c>
      <c r="I1803" s="201"/>
      <c r="J1803" s="197"/>
      <c r="K1803" s="197"/>
      <c r="L1803" s="202"/>
      <c r="M1803" s="203"/>
      <c r="N1803" s="204"/>
      <c r="O1803" s="204"/>
      <c r="P1803" s="204"/>
      <c r="Q1803" s="204"/>
      <c r="R1803" s="204"/>
      <c r="S1803" s="204"/>
      <c r="T1803" s="205"/>
      <c r="AT1803" s="206" t="s">
        <v>222</v>
      </c>
      <c r="AU1803" s="206" t="s">
        <v>87</v>
      </c>
      <c r="AV1803" s="13" t="s">
        <v>85</v>
      </c>
      <c r="AW1803" s="13" t="s">
        <v>36</v>
      </c>
      <c r="AX1803" s="13" t="s">
        <v>77</v>
      </c>
      <c r="AY1803" s="206" t="s">
        <v>211</v>
      </c>
    </row>
    <row r="1804" spans="1:65" s="14" customFormat="1">
      <c r="B1804" s="207"/>
      <c r="C1804" s="208"/>
      <c r="D1804" s="198" t="s">
        <v>222</v>
      </c>
      <c r="E1804" s="209" t="s">
        <v>19</v>
      </c>
      <c r="F1804" s="210" t="s">
        <v>1037</v>
      </c>
      <c r="G1804" s="208"/>
      <c r="H1804" s="211">
        <v>4.6859999999999999</v>
      </c>
      <c r="I1804" s="212"/>
      <c r="J1804" s="208"/>
      <c r="K1804" s="208"/>
      <c r="L1804" s="213"/>
      <c r="M1804" s="214"/>
      <c r="N1804" s="215"/>
      <c r="O1804" s="215"/>
      <c r="P1804" s="215"/>
      <c r="Q1804" s="215"/>
      <c r="R1804" s="215"/>
      <c r="S1804" s="215"/>
      <c r="T1804" s="216"/>
      <c r="AT1804" s="217" t="s">
        <v>222</v>
      </c>
      <c r="AU1804" s="217" t="s">
        <v>87</v>
      </c>
      <c r="AV1804" s="14" t="s">
        <v>87</v>
      </c>
      <c r="AW1804" s="14" t="s">
        <v>36</v>
      </c>
      <c r="AX1804" s="14" t="s">
        <v>77</v>
      </c>
      <c r="AY1804" s="217" t="s">
        <v>211</v>
      </c>
    </row>
    <row r="1805" spans="1:65" s="15" customFormat="1">
      <c r="B1805" s="218"/>
      <c r="C1805" s="219"/>
      <c r="D1805" s="198" t="s">
        <v>222</v>
      </c>
      <c r="E1805" s="220" t="s">
        <v>19</v>
      </c>
      <c r="F1805" s="221" t="s">
        <v>227</v>
      </c>
      <c r="G1805" s="219"/>
      <c r="H1805" s="222">
        <v>4.6859999999999999</v>
      </c>
      <c r="I1805" s="223"/>
      <c r="J1805" s="219"/>
      <c r="K1805" s="219"/>
      <c r="L1805" s="224"/>
      <c r="M1805" s="225"/>
      <c r="N1805" s="226"/>
      <c r="O1805" s="226"/>
      <c r="P1805" s="226"/>
      <c r="Q1805" s="226"/>
      <c r="R1805" s="226"/>
      <c r="S1805" s="226"/>
      <c r="T1805" s="227"/>
      <c r="AT1805" s="228" t="s">
        <v>222</v>
      </c>
      <c r="AU1805" s="228" t="s">
        <v>87</v>
      </c>
      <c r="AV1805" s="15" t="s">
        <v>218</v>
      </c>
      <c r="AW1805" s="15" t="s">
        <v>36</v>
      </c>
      <c r="AX1805" s="15" t="s">
        <v>85</v>
      </c>
      <c r="AY1805" s="228" t="s">
        <v>211</v>
      </c>
    </row>
    <row r="1806" spans="1:65" s="2" customFormat="1" ht="37.9" customHeight="1">
      <c r="A1806" s="38"/>
      <c r="B1806" s="39"/>
      <c r="C1806" s="178" t="s">
        <v>1497</v>
      </c>
      <c r="D1806" s="178" t="s">
        <v>214</v>
      </c>
      <c r="E1806" s="179" t="s">
        <v>1498</v>
      </c>
      <c r="F1806" s="180" t="s">
        <v>1499</v>
      </c>
      <c r="G1806" s="181" t="s">
        <v>96</v>
      </c>
      <c r="H1806" s="182">
        <v>42.3</v>
      </c>
      <c r="I1806" s="183"/>
      <c r="J1806" s="184">
        <f>ROUND(I1806*H1806,2)</f>
        <v>0</v>
      </c>
      <c r="K1806" s="180" t="s">
        <v>217</v>
      </c>
      <c r="L1806" s="43"/>
      <c r="M1806" s="185" t="s">
        <v>19</v>
      </c>
      <c r="N1806" s="186" t="s">
        <v>48</v>
      </c>
      <c r="O1806" s="68"/>
      <c r="P1806" s="187">
        <f>O1806*H1806</f>
        <v>0</v>
      </c>
      <c r="Q1806" s="187">
        <v>0</v>
      </c>
      <c r="R1806" s="187">
        <f>Q1806*H1806</f>
        <v>0</v>
      </c>
      <c r="S1806" s="187">
        <v>0</v>
      </c>
      <c r="T1806" s="188">
        <f>S1806*H1806</f>
        <v>0</v>
      </c>
      <c r="U1806" s="38"/>
      <c r="V1806" s="38"/>
      <c r="W1806" s="38"/>
      <c r="X1806" s="38"/>
      <c r="Y1806" s="38"/>
      <c r="Z1806" s="38"/>
      <c r="AA1806" s="38"/>
      <c r="AB1806" s="38"/>
      <c r="AC1806" s="38"/>
      <c r="AD1806" s="38"/>
      <c r="AE1806" s="38"/>
      <c r="AR1806" s="189" t="s">
        <v>315</v>
      </c>
      <c r="AT1806" s="189" t="s">
        <v>214</v>
      </c>
      <c r="AU1806" s="189" t="s">
        <v>87</v>
      </c>
      <c r="AY1806" s="21" t="s">
        <v>211</v>
      </c>
      <c r="BE1806" s="190">
        <f>IF(N1806="základní",J1806,0)</f>
        <v>0</v>
      </c>
      <c r="BF1806" s="190">
        <f>IF(N1806="snížená",J1806,0)</f>
        <v>0</v>
      </c>
      <c r="BG1806" s="190">
        <f>IF(N1806="zákl. přenesená",J1806,0)</f>
        <v>0</v>
      </c>
      <c r="BH1806" s="190">
        <f>IF(N1806="sníž. přenesená",J1806,0)</f>
        <v>0</v>
      </c>
      <c r="BI1806" s="190">
        <f>IF(N1806="nulová",J1806,0)</f>
        <v>0</v>
      </c>
      <c r="BJ1806" s="21" t="s">
        <v>85</v>
      </c>
      <c r="BK1806" s="190">
        <f>ROUND(I1806*H1806,2)</f>
        <v>0</v>
      </c>
      <c r="BL1806" s="21" t="s">
        <v>315</v>
      </c>
      <c r="BM1806" s="189" t="s">
        <v>1500</v>
      </c>
    </row>
    <row r="1807" spans="1:65" s="2" customFormat="1">
      <c r="A1807" s="38"/>
      <c r="B1807" s="39"/>
      <c r="C1807" s="40"/>
      <c r="D1807" s="191" t="s">
        <v>220</v>
      </c>
      <c r="E1807" s="40"/>
      <c r="F1807" s="192" t="s">
        <v>1501</v>
      </c>
      <c r="G1807" s="40"/>
      <c r="H1807" s="40"/>
      <c r="I1807" s="193"/>
      <c r="J1807" s="40"/>
      <c r="K1807" s="40"/>
      <c r="L1807" s="43"/>
      <c r="M1807" s="194"/>
      <c r="N1807" s="195"/>
      <c r="O1807" s="68"/>
      <c r="P1807" s="68"/>
      <c r="Q1807" s="68"/>
      <c r="R1807" s="68"/>
      <c r="S1807" s="68"/>
      <c r="T1807" s="69"/>
      <c r="U1807" s="38"/>
      <c r="V1807" s="38"/>
      <c r="W1807" s="38"/>
      <c r="X1807" s="38"/>
      <c r="Y1807" s="38"/>
      <c r="Z1807" s="38"/>
      <c r="AA1807" s="38"/>
      <c r="AB1807" s="38"/>
      <c r="AC1807" s="38"/>
      <c r="AD1807" s="38"/>
      <c r="AE1807" s="38"/>
      <c r="AT1807" s="21" t="s">
        <v>220</v>
      </c>
      <c r="AU1807" s="21" t="s">
        <v>87</v>
      </c>
    </row>
    <row r="1808" spans="1:65" s="13" customFormat="1">
      <c r="B1808" s="196"/>
      <c r="C1808" s="197"/>
      <c r="D1808" s="198" t="s">
        <v>222</v>
      </c>
      <c r="E1808" s="199" t="s">
        <v>19</v>
      </c>
      <c r="F1808" s="200" t="s">
        <v>223</v>
      </c>
      <c r="G1808" s="197"/>
      <c r="H1808" s="199" t="s">
        <v>19</v>
      </c>
      <c r="I1808" s="201"/>
      <c r="J1808" s="197"/>
      <c r="K1808" s="197"/>
      <c r="L1808" s="202"/>
      <c r="M1808" s="203"/>
      <c r="N1808" s="204"/>
      <c r="O1808" s="204"/>
      <c r="P1808" s="204"/>
      <c r="Q1808" s="204"/>
      <c r="R1808" s="204"/>
      <c r="S1808" s="204"/>
      <c r="T1808" s="205"/>
      <c r="AT1808" s="206" t="s">
        <v>222</v>
      </c>
      <c r="AU1808" s="206" t="s">
        <v>87</v>
      </c>
      <c r="AV1808" s="13" t="s">
        <v>85</v>
      </c>
      <c r="AW1808" s="13" t="s">
        <v>36</v>
      </c>
      <c r="AX1808" s="13" t="s">
        <v>77</v>
      </c>
      <c r="AY1808" s="206" t="s">
        <v>211</v>
      </c>
    </row>
    <row r="1809" spans="1:65" s="13" customFormat="1">
      <c r="B1809" s="196"/>
      <c r="C1809" s="197"/>
      <c r="D1809" s="198" t="s">
        <v>222</v>
      </c>
      <c r="E1809" s="199" t="s">
        <v>19</v>
      </c>
      <c r="F1809" s="200" t="s">
        <v>1465</v>
      </c>
      <c r="G1809" s="197"/>
      <c r="H1809" s="199" t="s">
        <v>19</v>
      </c>
      <c r="I1809" s="201"/>
      <c r="J1809" s="197"/>
      <c r="K1809" s="197"/>
      <c r="L1809" s="202"/>
      <c r="M1809" s="203"/>
      <c r="N1809" s="204"/>
      <c r="O1809" s="204"/>
      <c r="P1809" s="204"/>
      <c r="Q1809" s="204"/>
      <c r="R1809" s="204"/>
      <c r="S1809" s="204"/>
      <c r="T1809" s="205"/>
      <c r="AT1809" s="206" t="s">
        <v>222</v>
      </c>
      <c r="AU1809" s="206" t="s">
        <v>87</v>
      </c>
      <c r="AV1809" s="13" t="s">
        <v>85</v>
      </c>
      <c r="AW1809" s="13" t="s">
        <v>36</v>
      </c>
      <c r="AX1809" s="13" t="s">
        <v>77</v>
      </c>
      <c r="AY1809" s="206" t="s">
        <v>211</v>
      </c>
    </row>
    <row r="1810" spans="1:65" s="13" customFormat="1">
      <c r="B1810" s="196"/>
      <c r="C1810" s="197"/>
      <c r="D1810" s="198" t="s">
        <v>222</v>
      </c>
      <c r="E1810" s="199" t="s">
        <v>19</v>
      </c>
      <c r="F1810" s="200" t="s">
        <v>225</v>
      </c>
      <c r="G1810" s="197"/>
      <c r="H1810" s="199" t="s">
        <v>19</v>
      </c>
      <c r="I1810" s="201"/>
      <c r="J1810" s="197"/>
      <c r="K1810" s="197"/>
      <c r="L1810" s="202"/>
      <c r="M1810" s="203"/>
      <c r="N1810" s="204"/>
      <c r="O1810" s="204"/>
      <c r="P1810" s="204"/>
      <c r="Q1810" s="204"/>
      <c r="R1810" s="204"/>
      <c r="S1810" s="204"/>
      <c r="T1810" s="205"/>
      <c r="AT1810" s="206" t="s">
        <v>222</v>
      </c>
      <c r="AU1810" s="206" t="s">
        <v>87</v>
      </c>
      <c r="AV1810" s="13" t="s">
        <v>85</v>
      </c>
      <c r="AW1810" s="13" t="s">
        <v>36</v>
      </c>
      <c r="AX1810" s="13" t="s">
        <v>77</v>
      </c>
      <c r="AY1810" s="206" t="s">
        <v>211</v>
      </c>
    </row>
    <row r="1811" spans="1:65" s="14" customFormat="1">
      <c r="B1811" s="207"/>
      <c r="C1811" s="208"/>
      <c r="D1811" s="198" t="s">
        <v>222</v>
      </c>
      <c r="E1811" s="209" t="s">
        <v>19</v>
      </c>
      <c r="F1811" s="210" t="s">
        <v>1220</v>
      </c>
      <c r="G1811" s="208"/>
      <c r="H1811" s="211">
        <v>42.3</v>
      </c>
      <c r="I1811" s="212"/>
      <c r="J1811" s="208"/>
      <c r="K1811" s="208"/>
      <c r="L1811" s="213"/>
      <c r="M1811" s="214"/>
      <c r="N1811" s="215"/>
      <c r="O1811" s="215"/>
      <c r="P1811" s="215"/>
      <c r="Q1811" s="215"/>
      <c r="R1811" s="215"/>
      <c r="S1811" s="215"/>
      <c r="T1811" s="216"/>
      <c r="AT1811" s="217" t="s">
        <v>222</v>
      </c>
      <c r="AU1811" s="217" t="s">
        <v>87</v>
      </c>
      <c r="AV1811" s="14" t="s">
        <v>87</v>
      </c>
      <c r="AW1811" s="14" t="s">
        <v>36</v>
      </c>
      <c r="AX1811" s="14" t="s">
        <v>77</v>
      </c>
      <c r="AY1811" s="217" t="s">
        <v>211</v>
      </c>
    </row>
    <row r="1812" spans="1:65" s="15" customFormat="1">
      <c r="B1812" s="218"/>
      <c r="C1812" s="219"/>
      <c r="D1812" s="198" t="s">
        <v>222</v>
      </c>
      <c r="E1812" s="220" t="s">
        <v>19</v>
      </c>
      <c r="F1812" s="221" t="s">
        <v>227</v>
      </c>
      <c r="G1812" s="219"/>
      <c r="H1812" s="222">
        <v>42.3</v>
      </c>
      <c r="I1812" s="223"/>
      <c r="J1812" s="219"/>
      <c r="K1812" s="219"/>
      <c r="L1812" s="224"/>
      <c r="M1812" s="225"/>
      <c r="N1812" s="226"/>
      <c r="O1812" s="226"/>
      <c r="P1812" s="226"/>
      <c r="Q1812" s="226"/>
      <c r="R1812" s="226"/>
      <c r="S1812" s="226"/>
      <c r="T1812" s="227"/>
      <c r="AT1812" s="228" t="s">
        <v>222</v>
      </c>
      <c r="AU1812" s="228" t="s">
        <v>87</v>
      </c>
      <c r="AV1812" s="15" t="s">
        <v>218</v>
      </c>
      <c r="AW1812" s="15" t="s">
        <v>36</v>
      </c>
      <c r="AX1812" s="15" t="s">
        <v>85</v>
      </c>
      <c r="AY1812" s="228" t="s">
        <v>211</v>
      </c>
    </row>
    <row r="1813" spans="1:65" s="2" customFormat="1" ht="24.2" customHeight="1">
      <c r="A1813" s="38"/>
      <c r="B1813" s="39"/>
      <c r="C1813" s="255" t="s">
        <v>1502</v>
      </c>
      <c r="D1813" s="255" t="s">
        <v>1159</v>
      </c>
      <c r="E1813" s="256" t="s">
        <v>1503</v>
      </c>
      <c r="F1813" s="257" t="s">
        <v>1504</v>
      </c>
      <c r="G1813" s="258" t="s">
        <v>96</v>
      </c>
      <c r="H1813" s="259">
        <v>46.53</v>
      </c>
      <c r="I1813" s="260"/>
      <c r="J1813" s="261">
        <f>ROUND(I1813*H1813,2)</f>
        <v>0</v>
      </c>
      <c r="K1813" s="257" t="s">
        <v>217</v>
      </c>
      <c r="L1813" s="262"/>
      <c r="M1813" s="263" t="s">
        <v>19</v>
      </c>
      <c r="N1813" s="264" t="s">
        <v>48</v>
      </c>
      <c r="O1813" s="68"/>
      <c r="P1813" s="187">
        <f>O1813*H1813</f>
        <v>0</v>
      </c>
      <c r="Q1813" s="187">
        <v>1.6999999999999999E-3</v>
      </c>
      <c r="R1813" s="187">
        <f>Q1813*H1813</f>
        <v>7.9100999999999991E-2</v>
      </c>
      <c r="S1813" s="187">
        <v>0</v>
      </c>
      <c r="T1813" s="188">
        <f>S1813*H1813</f>
        <v>0</v>
      </c>
      <c r="U1813" s="38"/>
      <c r="V1813" s="38"/>
      <c r="W1813" s="38"/>
      <c r="X1813" s="38"/>
      <c r="Y1813" s="38"/>
      <c r="Z1813" s="38"/>
      <c r="AA1813" s="38"/>
      <c r="AB1813" s="38"/>
      <c r="AC1813" s="38"/>
      <c r="AD1813" s="38"/>
      <c r="AE1813" s="38"/>
      <c r="AR1813" s="189" t="s">
        <v>413</v>
      </c>
      <c r="AT1813" s="189" t="s">
        <v>1159</v>
      </c>
      <c r="AU1813" s="189" t="s">
        <v>87</v>
      </c>
      <c r="AY1813" s="21" t="s">
        <v>211</v>
      </c>
      <c r="BE1813" s="190">
        <f>IF(N1813="základní",J1813,0)</f>
        <v>0</v>
      </c>
      <c r="BF1813" s="190">
        <f>IF(N1813="snížená",J1813,0)</f>
        <v>0</v>
      </c>
      <c r="BG1813" s="190">
        <f>IF(N1813="zákl. přenesená",J1813,0)</f>
        <v>0</v>
      </c>
      <c r="BH1813" s="190">
        <f>IF(N1813="sníž. přenesená",J1813,0)</f>
        <v>0</v>
      </c>
      <c r="BI1813" s="190">
        <f>IF(N1813="nulová",J1813,0)</f>
        <v>0</v>
      </c>
      <c r="BJ1813" s="21" t="s">
        <v>85</v>
      </c>
      <c r="BK1813" s="190">
        <f>ROUND(I1813*H1813,2)</f>
        <v>0</v>
      </c>
      <c r="BL1813" s="21" t="s">
        <v>315</v>
      </c>
      <c r="BM1813" s="189" t="s">
        <v>1505</v>
      </c>
    </row>
    <row r="1814" spans="1:65" s="14" customFormat="1">
      <c r="B1814" s="207"/>
      <c r="C1814" s="208"/>
      <c r="D1814" s="198" t="s">
        <v>222</v>
      </c>
      <c r="E1814" s="208"/>
      <c r="F1814" s="210" t="s">
        <v>1506</v>
      </c>
      <c r="G1814" s="208"/>
      <c r="H1814" s="211">
        <v>46.53</v>
      </c>
      <c r="I1814" s="212"/>
      <c r="J1814" s="208"/>
      <c r="K1814" s="208"/>
      <c r="L1814" s="213"/>
      <c r="M1814" s="214"/>
      <c r="N1814" s="215"/>
      <c r="O1814" s="215"/>
      <c r="P1814" s="215"/>
      <c r="Q1814" s="215"/>
      <c r="R1814" s="215"/>
      <c r="S1814" s="215"/>
      <c r="T1814" s="216"/>
      <c r="AT1814" s="217" t="s">
        <v>222</v>
      </c>
      <c r="AU1814" s="217" t="s">
        <v>87</v>
      </c>
      <c r="AV1814" s="14" t="s">
        <v>87</v>
      </c>
      <c r="AW1814" s="14" t="s">
        <v>4</v>
      </c>
      <c r="AX1814" s="14" t="s">
        <v>85</v>
      </c>
      <c r="AY1814" s="217" t="s">
        <v>211</v>
      </c>
    </row>
    <row r="1815" spans="1:65" s="2" customFormat="1" ht="24.2" customHeight="1">
      <c r="A1815" s="38"/>
      <c r="B1815" s="39"/>
      <c r="C1815" s="178" t="s">
        <v>1507</v>
      </c>
      <c r="D1815" s="178" t="s">
        <v>214</v>
      </c>
      <c r="E1815" s="179" t="s">
        <v>1508</v>
      </c>
      <c r="F1815" s="180" t="s">
        <v>1509</v>
      </c>
      <c r="G1815" s="181" t="s">
        <v>96</v>
      </c>
      <c r="H1815" s="182">
        <v>42.3</v>
      </c>
      <c r="I1815" s="183"/>
      <c r="J1815" s="184">
        <f>ROUND(I1815*H1815,2)</f>
        <v>0</v>
      </c>
      <c r="K1815" s="180" t="s">
        <v>217</v>
      </c>
      <c r="L1815" s="43"/>
      <c r="M1815" s="185" t="s">
        <v>19</v>
      </c>
      <c r="N1815" s="186" t="s">
        <v>48</v>
      </c>
      <c r="O1815" s="68"/>
      <c r="P1815" s="187">
        <f>O1815*H1815</f>
        <v>0</v>
      </c>
      <c r="Q1815" s="187">
        <v>0</v>
      </c>
      <c r="R1815" s="187">
        <f>Q1815*H1815</f>
        <v>0</v>
      </c>
      <c r="S1815" s="187">
        <v>1.2999999999999999E-4</v>
      </c>
      <c r="T1815" s="188">
        <f>S1815*H1815</f>
        <v>5.4989999999999995E-3</v>
      </c>
      <c r="U1815" s="38"/>
      <c r="V1815" s="38"/>
      <c r="W1815" s="38"/>
      <c r="X1815" s="38"/>
      <c r="Y1815" s="38"/>
      <c r="Z1815" s="38"/>
      <c r="AA1815" s="38"/>
      <c r="AB1815" s="38"/>
      <c r="AC1815" s="38"/>
      <c r="AD1815" s="38"/>
      <c r="AE1815" s="38"/>
      <c r="AR1815" s="189" t="s">
        <v>315</v>
      </c>
      <c r="AT1815" s="189" t="s">
        <v>214</v>
      </c>
      <c r="AU1815" s="189" t="s">
        <v>87</v>
      </c>
      <c r="AY1815" s="21" t="s">
        <v>211</v>
      </c>
      <c r="BE1815" s="190">
        <f>IF(N1815="základní",J1815,0)</f>
        <v>0</v>
      </c>
      <c r="BF1815" s="190">
        <f>IF(N1815="snížená",J1815,0)</f>
        <v>0</v>
      </c>
      <c r="BG1815" s="190">
        <f>IF(N1815="zákl. přenesená",J1815,0)</f>
        <v>0</v>
      </c>
      <c r="BH1815" s="190">
        <f>IF(N1815="sníž. přenesená",J1815,0)</f>
        <v>0</v>
      </c>
      <c r="BI1815" s="190">
        <f>IF(N1815="nulová",J1815,0)</f>
        <v>0</v>
      </c>
      <c r="BJ1815" s="21" t="s">
        <v>85</v>
      </c>
      <c r="BK1815" s="190">
        <f>ROUND(I1815*H1815,2)</f>
        <v>0</v>
      </c>
      <c r="BL1815" s="21" t="s">
        <v>315</v>
      </c>
      <c r="BM1815" s="189" t="s">
        <v>1510</v>
      </c>
    </row>
    <row r="1816" spans="1:65" s="2" customFormat="1">
      <c r="A1816" s="38"/>
      <c r="B1816" s="39"/>
      <c r="C1816" s="40"/>
      <c r="D1816" s="191" t="s">
        <v>220</v>
      </c>
      <c r="E1816" s="40"/>
      <c r="F1816" s="192" t="s">
        <v>1511</v>
      </c>
      <c r="G1816" s="40"/>
      <c r="H1816" s="40"/>
      <c r="I1816" s="193"/>
      <c r="J1816" s="40"/>
      <c r="K1816" s="40"/>
      <c r="L1816" s="43"/>
      <c r="M1816" s="194"/>
      <c r="N1816" s="195"/>
      <c r="O1816" s="68"/>
      <c r="P1816" s="68"/>
      <c r="Q1816" s="68"/>
      <c r="R1816" s="68"/>
      <c r="S1816" s="68"/>
      <c r="T1816" s="69"/>
      <c r="U1816" s="38"/>
      <c r="V1816" s="38"/>
      <c r="W1816" s="38"/>
      <c r="X1816" s="38"/>
      <c r="Y1816" s="38"/>
      <c r="Z1816" s="38"/>
      <c r="AA1816" s="38"/>
      <c r="AB1816" s="38"/>
      <c r="AC1816" s="38"/>
      <c r="AD1816" s="38"/>
      <c r="AE1816" s="38"/>
      <c r="AT1816" s="21" t="s">
        <v>220</v>
      </c>
      <c r="AU1816" s="21" t="s">
        <v>87</v>
      </c>
    </row>
    <row r="1817" spans="1:65" s="13" customFormat="1">
      <c r="B1817" s="196"/>
      <c r="C1817" s="197"/>
      <c r="D1817" s="198" t="s">
        <v>222</v>
      </c>
      <c r="E1817" s="199" t="s">
        <v>19</v>
      </c>
      <c r="F1817" s="200" t="s">
        <v>223</v>
      </c>
      <c r="G1817" s="197"/>
      <c r="H1817" s="199" t="s">
        <v>19</v>
      </c>
      <c r="I1817" s="201"/>
      <c r="J1817" s="197"/>
      <c r="K1817" s="197"/>
      <c r="L1817" s="202"/>
      <c r="M1817" s="203"/>
      <c r="N1817" s="204"/>
      <c r="O1817" s="204"/>
      <c r="P1817" s="204"/>
      <c r="Q1817" s="204"/>
      <c r="R1817" s="204"/>
      <c r="S1817" s="204"/>
      <c r="T1817" s="205"/>
      <c r="AT1817" s="206" t="s">
        <v>222</v>
      </c>
      <c r="AU1817" s="206" t="s">
        <v>87</v>
      </c>
      <c r="AV1817" s="13" t="s">
        <v>85</v>
      </c>
      <c r="AW1817" s="13" t="s">
        <v>36</v>
      </c>
      <c r="AX1817" s="13" t="s">
        <v>77</v>
      </c>
      <c r="AY1817" s="206" t="s">
        <v>211</v>
      </c>
    </row>
    <row r="1818" spans="1:65" s="13" customFormat="1">
      <c r="B1818" s="196"/>
      <c r="C1818" s="197"/>
      <c r="D1818" s="198" t="s">
        <v>222</v>
      </c>
      <c r="E1818" s="199" t="s">
        <v>19</v>
      </c>
      <c r="F1818" s="200" t="s">
        <v>984</v>
      </c>
      <c r="G1818" s="197"/>
      <c r="H1818" s="199" t="s">
        <v>19</v>
      </c>
      <c r="I1818" s="201"/>
      <c r="J1818" s="197"/>
      <c r="K1818" s="197"/>
      <c r="L1818" s="202"/>
      <c r="M1818" s="203"/>
      <c r="N1818" s="204"/>
      <c r="O1818" s="204"/>
      <c r="P1818" s="204"/>
      <c r="Q1818" s="204"/>
      <c r="R1818" s="204"/>
      <c r="S1818" s="204"/>
      <c r="T1818" s="205"/>
      <c r="AT1818" s="206" t="s">
        <v>222</v>
      </c>
      <c r="AU1818" s="206" t="s">
        <v>87</v>
      </c>
      <c r="AV1818" s="13" t="s">
        <v>85</v>
      </c>
      <c r="AW1818" s="13" t="s">
        <v>36</v>
      </c>
      <c r="AX1818" s="13" t="s">
        <v>77</v>
      </c>
      <c r="AY1818" s="206" t="s">
        <v>211</v>
      </c>
    </row>
    <row r="1819" spans="1:65" s="13" customFormat="1">
      <c r="B1819" s="196"/>
      <c r="C1819" s="197"/>
      <c r="D1819" s="198" t="s">
        <v>222</v>
      </c>
      <c r="E1819" s="199" t="s">
        <v>19</v>
      </c>
      <c r="F1819" s="200" t="s">
        <v>225</v>
      </c>
      <c r="G1819" s="197"/>
      <c r="H1819" s="199" t="s">
        <v>19</v>
      </c>
      <c r="I1819" s="201"/>
      <c r="J1819" s="197"/>
      <c r="K1819" s="197"/>
      <c r="L1819" s="202"/>
      <c r="M1819" s="203"/>
      <c r="N1819" s="204"/>
      <c r="O1819" s="204"/>
      <c r="P1819" s="204"/>
      <c r="Q1819" s="204"/>
      <c r="R1819" s="204"/>
      <c r="S1819" s="204"/>
      <c r="T1819" s="205"/>
      <c r="AT1819" s="206" t="s">
        <v>222</v>
      </c>
      <c r="AU1819" s="206" t="s">
        <v>87</v>
      </c>
      <c r="AV1819" s="13" t="s">
        <v>85</v>
      </c>
      <c r="AW1819" s="13" t="s">
        <v>36</v>
      </c>
      <c r="AX1819" s="13" t="s">
        <v>77</v>
      </c>
      <c r="AY1819" s="206" t="s">
        <v>211</v>
      </c>
    </row>
    <row r="1820" spans="1:65" s="14" customFormat="1">
      <c r="B1820" s="207"/>
      <c r="C1820" s="208"/>
      <c r="D1820" s="198" t="s">
        <v>222</v>
      </c>
      <c r="E1820" s="209" t="s">
        <v>19</v>
      </c>
      <c r="F1820" s="210" t="s">
        <v>1220</v>
      </c>
      <c r="G1820" s="208"/>
      <c r="H1820" s="211">
        <v>42.3</v>
      </c>
      <c r="I1820" s="212"/>
      <c r="J1820" s="208"/>
      <c r="K1820" s="208"/>
      <c r="L1820" s="213"/>
      <c r="M1820" s="214"/>
      <c r="N1820" s="215"/>
      <c r="O1820" s="215"/>
      <c r="P1820" s="215"/>
      <c r="Q1820" s="215"/>
      <c r="R1820" s="215"/>
      <c r="S1820" s="215"/>
      <c r="T1820" s="216"/>
      <c r="AT1820" s="217" t="s">
        <v>222</v>
      </c>
      <c r="AU1820" s="217" t="s">
        <v>87</v>
      </c>
      <c r="AV1820" s="14" t="s">
        <v>87</v>
      </c>
      <c r="AW1820" s="14" t="s">
        <v>36</v>
      </c>
      <c r="AX1820" s="14" t="s">
        <v>77</v>
      </c>
      <c r="AY1820" s="217" t="s">
        <v>211</v>
      </c>
    </row>
    <row r="1821" spans="1:65" s="15" customFormat="1">
      <c r="B1821" s="218"/>
      <c r="C1821" s="219"/>
      <c r="D1821" s="198" t="s">
        <v>222</v>
      </c>
      <c r="E1821" s="220" t="s">
        <v>19</v>
      </c>
      <c r="F1821" s="221" t="s">
        <v>227</v>
      </c>
      <c r="G1821" s="219"/>
      <c r="H1821" s="222">
        <v>42.3</v>
      </c>
      <c r="I1821" s="223"/>
      <c r="J1821" s="219"/>
      <c r="K1821" s="219"/>
      <c r="L1821" s="224"/>
      <c r="M1821" s="225"/>
      <c r="N1821" s="226"/>
      <c r="O1821" s="226"/>
      <c r="P1821" s="226"/>
      <c r="Q1821" s="226"/>
      <c r="R1821" s="226"/>
      <c r="S1821" s="226"/>
      <c r="T1821" s="227"/>
      <c r="AT1821" s="228" t="s">
        <v>222</v>
      </c>
      <c r="AU1821" s="228" t="s">
        <v>87</v>
      </c>
      <c r="AV1821" s="15" t="s">
        <v>218</v>
      </c>
      <c r="AW1821" s="15" t="s">
        <v>36</v>
      </c>
      <c r="AX1821" s="15" t="s">
        <v>85</v>
      </c>
      <c r="AY1821" s="228" t="s">
        <v>211</v>
      </c>
    </row>
    <row r="1822" spans="1:65" s="2" customFormat="1" ht="16.5" customHeight="1">
      <c r="A1822" s="38"/>
      <c r="B1822" s="39"/>
      <c r="C1822" s="178" t="s">
        <v>1512</v>
      </c>
      <c r="D1822" s="178" t="s">
        <v>214</v>
      </c>
      <c r="E1822" s="179" t="s">
        <v>1513</v>
      </c>
      <c r="F1822" s="180" t="s">
        <v>1514</v>
      </c>
      <c r="G1822" s="181" t="s">
        <v>96</v>
      </c>
      <c r="H1822" s="182">
        <v>50</v>
      </c>
      <c r="I1822" s="183"/>
      <c r="J1822" s="184">
        <f>ROUND(I1822*H1822,2)</f>
        <v>0</v>
      </c>
      <c r="K1822" s="180" t="s">
        <v>19</v>
      </c>
      <c r="L1822" s="43"/>
      <c r="M1822" s="185" t="s">
        <v>19</v>
      </c>
      <c r="N1822" s="186" t="s">
        <v>48</v>
      </c>
      <c r="O1822" s="68"/>
      <c r="P1822" s="187">
        <f>O1822*H1822</f>
        <v>0</v>
      </c>
      <c r="Q1822" s="187">
        <v>1.3999999999999999E-4</v>
      </c>
      <c r="R1822" s="187">
        <f>Q1822*H1822</f>
        <v>6.9999999999999993E-3</v>
      </c>
      <c r="S1822" s="187">
        <v>0</v>
      </c>
      <c r="T1822" s="188">
        <f>S1822*H1822</f>
        <v>0</v>
      </c>
      <c r="U1822" s="38"/>
      <c r="V1822" s="38"/>
      <c r="W1822" s="38"/>
      <c r="X1822" s="38"/>
      <c r="Y1822" s="38"/>
      <c r="Z1822" s="38"/>
      <c r="AA1822" s="38"/>
      <c r="AB1822" s="38"/>
      <c r="AC1822" s="38"/>
      <c r="AD1822" s="38"/>
      <c r="AE1822" s="38"/>
      <c r="AR1822" s="189" t="s">
        <v>315</v>
      </c>
      <c r="AT1822" s="189" t="s">
        <v>214</v>
      </c>
      <c r="AU1822" s="189" t="s">
        <v>87</v>
      </c>
      <c r="AY1822" s="21" t="s">
        <v>211</v>
      </c>
      <c r="BE1822" s="190">
        <f>IF(N1822="základní",J1822,0)</f>
        <v>0</v>
      </c>
      <c r="BF1822" s="190">
        <f>IF(N1822="snížená",J1822,0)</f>
        <v>0</v>
      </c>
      <c r="BG1822" s="190">
        <f>IF(N1822="zákl. přenesená",J1822,0)</f>
        <v>0</v>
      </c>
      <c r="BH1822" s="190">
        <f>IF(N1822="sníž. přenesená",J1822,0)</f>
        <v>0</v>
      </c>
      <c r="BI1822" s="190">
        <f>IF(N1822="nulová",J1822,0)</f>
        <v>0</v>
      </c>
      <c r="BJ1822" s="21" t="s">
        <v>85</v>
      </c>
      <c r="BK1822" s="190">
        <f>ROUND(I1822*H1822,2)</f>
        <v>0</v>
      </c>
      <c r="BL1822" s="21" t="s">
        <v>315</v>
      </c>
      <c r="BM1822" s="189" t="s">
        <v>1515</v>
      </c>
    </row>
    <row r="1823" spans="1:65" s="2" customFormat="1" ht="37.9" customHeight="1">
      <c r="A1823" s="38"/>
      <c r="B1823" s="39"/>
      <c r="C1823" s="178" t="s">
        <v>1516</v>
      </c>
      <c r="D1823" s="178" t="s">
        <v>214</v>
      </c>
      <c r="E1823" s="179" t="s">
        <v>1517</v>
      </c>
      <c r="F1823" s="180" t="s">
        <v>1518</v>
      </c>
      <c r="G1823" s="181" t="s">
        <v>131</v>
      </c>
      <c r="H1823" s="182">
        <v>5.95</v>
      </c>
      <c r="I1823" s="183"/>
      <c r="J1823" s="184">
        <f>ROUND(I1823*H1823,2)</f>
        <v>0</v>
      </c>
      <c r="K1823" s="180" t="s">
        <v>217</v>
      </c>
      <c r="L1823" s="43"/>
      <c r="M1823" s="185" t="s">
        <v>19</v>
      </c>
      <c r="N1823" s="186" t="s">
        <v>48</v>
      </c>
      <c r="O1823" s="68"/>
      <c r="P1823" s="187">
        <f>O1823*H1823</f>
        <v>0</v>
      </c>
      <c r="Q1823" s="187">
        <v>0</v>
      </c>
      <c r="R1823" s="187">
        <f>Q1823*H1823</f>
        <v>0</v>
      </c>
      <c r="S1823" s="187">
        <v>1.84E-2</v>
      </c>
      <c r="T1823" s="188">
        <f>S1823*H1823</f>
        <v>0.10948000000000001</v>
      </c>
      <c r="U1823" s="38"/>
      <c r="V1823" s="38"/>
      <c r="W1823" s="38"/>
      <c r="X1823" s="38"/>
      <c r="Y1823" s="38"/>
      <c r="Z1823" s="38"/>
      <c r="AA1823" s="38"/>
      <c r="AB1823" s="38"/>
      <c r="AC1823" s="38"/>
      <c r="AD1823" s="38"/>
      <c r="AE1823" s="38"/>
      <c r="AR1823" s="189" t="s">
        <v>218</v>
      </c>
      <c r="AT1823" s="189" t="s">
        <v>214</v>
      </c>
      <c r="AU1823" s="189" t="s">
        <v>87</v>
      </c>
      <c r="AY1823" s="21" t="s">
        <v>211</v>
      </c>
      <c r="BE1823" s="190">
        <f>IF(N1823="základní",J1823,0)</f>
        <v>0</v>
      </c>
      <c r="BF1823" s="190">
        <f>IF(N1823="snížená",J1823,0)</f>
        <v>0</v>
      </c>
      <c r="BG1823" s="190">
        <f>IF(N1823="zákl. přenesená",J1823,0)</f>
        <v>0</v>
      </c>
      <c r="BH1823" s="190">
        <f>IF(N1823="sníž. přenesená",J1823,0)</f>
        <v>0</v>
      </c>
      <c r="BI1823" s="190">
        <f>IF(N1823="nulová",J1823,0)</f>
        <v>0</v>
      </c>
      <c r="BJ1823" s="21" t="s">
        <v>85</v>
      </c>
      <c r="BK1823" s="190">
        <f>ROUND(I1823*H1823,2)</f>
        <v>0</v>
      </c>
      <c r="BL1823" s="21" t="s">
        <v>218</v>
      </c>
      <c r="BM1823" s="189" t="s">
        <v>1519</v>
      </c>
    </row>
    <row r="1824" spans="1:65" s="2" customFormat="1">
      <c r="A1824" s="38"/>
      <c r="B1824" s="39"/>
      <c r="C1824" s="40"/>
      <c r="D1824" s="191" t="s">
        <v>220</v>
      </c>
      <c r="E1824" s="40"/>
      <c r="F1824" s="192" t="s">
        <v>1520</v>
      </c>
      <c r="G1824" s="40"/>
      <c r="H1824" s="40"/>
      <c r="I1824" s="193"/>
      <c r="J1824" s="40"/>
      <c r="K1824" s="40"/>
      <c r="L1824" s="43"/>
      <c r="M1824" s="194"/>
      <c r="N1824" s="195"/>
      <c r="O1824" s="68"/>
      <c r="P1824" s="68"/>
      <c r="Q1824" s="68"/>
      <c r="R1824" s="68"/>
      <c r="S1824" s="68"/>
      <c r="T1824" s="69"/>
      <c r="U1824" s="38"/>
      <c r="V1824" s="38"/>
      <c r="W1824" s="38"/>
      <c r="X1824" s="38"/>
      <c r="Y1824" s="38"/>
      <c r="Z1824" s="38"/>
      <c r="AA1824" s="38"/>
      <c r="AB1824" s="38"/>
      <c r="AC1824" s="38"/>
      <c r="AD1824" s="38"/>
      <c r="AE1824" s="38"/>
      <c r="AT1824" s="21" t="s">
        <v>220</v>
      </c>
      <c r="AU1824" s="21" t="s">
        <v>87</v>
      </c>
    </row>
    <row r="1825" spans="1:65" s="13" customFormat="1">
      <c r="B1825" s="196"/>
      <c r="C1825" s="197"/>
      <c r="D1825" s="198" t="s">
        <v>222</v>
      </c>
      <c r="E1825" s="199" t="s">
        <v>19</v>
      </c>
      <c r="F1825" s="200" t="s">
        <v>223</v>
      </c>
      <c r="G1825" s="197"/>
      <c r="H1825" s="199" t="s">
        <v>19</v>
      </c>
      <c r="I1825" s="201"/>
      <c r="J1825" s="197"/>
      <c r="K1825" s="197"/>
      <c r="L1825" s="202"/>
      <c r="M1825" s="203"/>
      <c r="N1825" s="204"/>
      <c r="O1825" s="204"/>
      <c r="P1825" s="204"/>
      <c r="Q1825" s="204"/>
      <c r="R1825" s="204"/>
      <c r="S1825" s="204"/>
      <c r="T1825" s="205"/>
      <c r="AT1825" s="206" t="s">
        <v>222</v>
      </c>
      <c r="AU1825" s="206" t="s">
        <v>87</v>
      </c>
      <c r="AV1825" s="13" t="s">
        <v>85</v>
      </c>
      <c r="AW1825" s="13" t="s">
        <v>36</v>
      </c>
      <c r="AX1825" s="13" t="s">
        <v>77</v>
      </c>
      <c r="AY1825" s="206" t="s">
        <v>211</v>
      </c>
    </row>
    <row r="1826" spans="1:65" s="13" customFormat="1">
      <c r="B1826" s="196"/>
      <c r="C1826" s="197"/>
      <c r="D1826" s="198" t="s">
        <v>222</v>
      </c>
      <c r="E1826" s="199" t="s">
        <v>19</v>
      </c>
      <c r="F1826" s="200" t="s">
        <v>984</v>
      </c>
      <c r="G1826" s="197"/>
      <c r="H1826" s="199" t="s">
        <v>19</v>
      </c>
      <c r="I1826" s="201"/>
      <c r="J1826" s="197"/>
      <c r="K1826" s="197"/>
      <c r="L1826" s="202"/>
      <c r="M1826" s="203"/>
      <c r="N1826" s="204"/>
      <c r="O1826" s="204"/>
      <c r="P1826" s="204"/>
      <c r="Q1826" s="204"/>
      <c r="R1826" s="204"/>
      <c r="S1826" s="204"/>
      <c r="T1826" s="205"/>
      <c r="AT1826" s="206" t="s">
        <v>222</v>
      </c>
      <c r="AU1826" s="206" t="s">
        <v>87</v>
      </c>
      <c r="AV1826" s="13" t="s">
        <v>85</v>
      </c>
      <c r="AW1826" s="13" t="s">
        <v>36</v>
      </c>
      <c r="AX1826" s="13" t="s">
        <v>77</v>
      </c>
      <c r="AY1826" s="206" t="s">
        <v>211</v>
      </c>
    </row>
    <row r="1827" spans="1:65" s="13" customFormat="1">
      <c r="B1827" s="196"/>
      <c r="C1827" s="197"/>
      <c r="D1827" s="198" t="s">
        <v>222</v>
      </c>
      <c r="E1827" s="199" t="s">
        <v>19</v>
      </c>
      <c r="F1827" s="200" t="s">
        <v>311</v>
      </c>
      <c r="G1827" s="197"/>
      <c r="H1827" s="199" t="s">
        <v>19</v>
      </c>
      <c r="I1827" s="201"/>
      <c r="J1827" s="197"/>
      <c r="K1827" s="197"/>
      <c r="L1827" s="202"/>
      <c r="M1827" s="203"/>
      <c r="N1827" s="204"/>
      <c r="O1827" s="204"/>
      <c r="P1827" s="204"/>
      <c r="Q1827" s="204"/>
      <c r="R1827" s="204"/>
      <c r="S1827" s="204"/>
      <c r="T1827" s="205"/>
      <c r="AT1827" s="206" t="s">
        <v>222</v>
      </c>
      <c r="AU1827" s="206" t="s">
        <v>87</v>
      </c>
      <c r="AV1827" s="13" t="s">
        <v>85</v>
      </c>
      <c r="AW1827" s="13" t="s">
        <v>36</v>
      </c>
      <c r="AX1827" s="13" t="s">
        <v>77</v>
      </c>
      <c r="AY1827" s="206" t="s">
        <v>211</v>
      </c>
    </row>
    <row r="1828" spans="1:65" s="14" customFormat="1">
      <c r="B1828" s="207"/>
      <c r="C1828" s="208"/>
      <c r="D1828" s="198" t="s">
        <v>222</v>
      </c>
      <c r="E1828" s="209" t="s">
        <v>19</v>
      </c>
      <c r="F1828" s="210" t="s">
        <v>1521</v>
      </c>
      <c r="G1828" s="208"/>
      <c r="H1828" s="211">
        <v>5.95</v>
      </c>
      <c r="I1828" s="212"/>
      <c r="J1828" s="208"/>
      <c r="K1828" s="208"/>
      <c r="L1828" s="213"/>
      <c r="M1828" s="214"/>
      <c r="N1828" s="215"/>
      <c r="O1828" s="215"/>
      <c r="P1828" s="215"/>
      <c r="Q1828" s="215"/>
      <c r="R1828" s="215"/>
      <c r="S1828" s="215"/>
      <c r="T1828" s="216"/>
      <c r="AT1828" s="217" t="s">
        <v>222</v>
      </c>
      <c r="AU1828" s="217" t="s">
        <v>87</v>
      </c>
      <c r="AV1828" s="14" t="s">
        <v>87</v>
      </c>
      <c r="AW1828" s="14" t="s">
        <v>36</v>
      </c>
      <c r="AX1828" s="14" t="s">
        <v>77</v>
      </c>
      <c r="AY1828" s="217" t="s">
        <v>211</v>
      </c>
    </row>
    <row r="1829" spans="1:65" s="15" customFormat="1">
      <c r="B1829" s="218"/>
      <c r="C1829" s="219"/>
      <c r="D1829" s="198" t="s">
        <v>222</v>
      </c>
      <c r="E1829" s="220" t="s">
        <v>19</v>
      </c>
      <c r="F1829" s="221" t="s">
        <v>227</v>
      </c>
      <c r="G1829" s="219"/>
      <c r="H1829" s="222">
        <v>5.95</v>
      </c>
      <c r="I1829" s="223"/>
      <c r="J1829" s="219"/>
      <c r="K1829" s="219"/>
      <c r="L1829" s="224"/>
      <c r="M1829" s="225"/>
      <c r="N1829" s="226"/>
      <c r="O1829" s="226"/>
      <c r="P1829" s="226"/>
      <c r="Q1829" s="226"/>
      <c r="R1829" s="226"/>
      <c r="S1829" s="226"/>
      <c r="T1829" s="227"/>
      <c r="AT1829" s="228" t="s">
        <v>222</v>
      </c>
      <c r="AU1829" s="228" t="s">
        <v>87</v>
      </c>
      <c r="AV1829" s="15" t="s">
        <v>218</v>
      </c>
      <c r="AW1829" s="15" t="s">
        <v>36</v>
      </c>
      <c r="AX1829" s="15" t="s">
        <v>85</v>
      </c>
      <c r="AY1829" s="228" t="s">
        <v>211</v>
      </c>
    </row>
    <row r="1830" spans="1:65" s="2" customFormat="1" ht="37.9" customHeight="1">
      <c r="A1830" s="38"/>
      <c r="B1830" s="39"/>
      <c r="C1830" s="178" t="s">
        <v>1522</v>
      </c>
      <c r="D1830" s="178" t="s">
        <v>214</v>
      </c>
      <c r="E1830" s="179" t="s">
        <v>1523</v>
      </c>
      <c r="F1830" s="180" t="s">
        <v>1524</v>
      </c>
      <c r="G1830" s="181" t="s">
        <v>131</v>
      </c>
      <c r="H1830" s="182">
        <v>26.6</v>
      </c>
      <c r="I1830" s="183"/>
      <c r="J1830" s="184">
        <f>ROUND(I1830*H1830,2)</f>
        <v>0</v>
      </c>
      <c r="K1830" s="180" t="s">
        <v>217</v>
      </c>
      <c r="L1830" s="43"/>
      <c r="M1830" s="185" t="s">
        <v>19</v>
      </c>
      <c r="N1830" s="186" t="s">
        <v>48</v>
      </c>
      <c r="O1830" s="68"/>
      <c r="P1830" s="187">
        <f>O1830*H1830</f>
        <v>0</v>
      </c>
      <c r="Q1830" s="187">
        <v>0</v>
      </c>
      <c r="R1830" s="187">
        <f>Q1830*H1830</f>
        <v>0</v>
      </c>
      <c r="S1830" s="187">
        <v>0.25</v>
      </c>
      <c r="T1830" s="188">
        <f>S1830*H1830</f>
        <v>6.65</v>
      </c>
      <c r="U1830" s="38"/>
      <c r="V1830" s="38"/>
      <c r="W1830" s="38"/>
      <c r="X1830" s="38"/>
      <c r="Y1830" s="38"/>
      <c r="Z1830" s="38"/>
      <c r="AA1830" s="38"/>
      <c r="AB1830" s="38"/>
      <c r="AC1830" s="38"/>
      <c r="AD1830" s="38"/>
      <c r="AE1830" s="38"/>
      <c r="AR1830" s="189" t="s">
        <v>315</v>
      </c>
      <c r="AT1830" s="189" t="s">
        <v>214</v>
      </c>
      <c r="AU1830" s="189" t="s">
        <v>87</v>
      </c>
      <c r="AY1830" s="21" t="s">
        <v>211</v>
      </c>
      <c r="BE1830" s="190">
        <f>IF(N1830="základní",J1830,0)</f>
        <v>0</v>
      </c>
      <c r="BF1830" s="190">
        <f>IF(N1830="snížená",J1830,0)</f>
        <v>0</v>
      </c>
      <c r="BG1830" s="190">
        <f>IF(N1830="zákl. přenesená",J1830,0)</f>
        <v>0</v>
      </c>
      <c r="BH1830" s="190">
        <f>IF(N1830="sníž. přenesená",J1830,0)</f>
        <v>0</v>
      </c>
      <c r="BI1830" s="190">
        <f>IF(N1830="nulová",J1830,0)</f>
        <v>0</v>
      </c>
      <c r="BJ1830" s="21" t="s">
        <v>85</v>
      </c>
      <c r="BK1830" s="190">
        <f>ROUND(I1830*H1830,2)</f>
        <v>0</v>
      </c>
      <c r="BL1830" s="21" t="s">
        <v>315</v>
      </c>
      <c r="BM1830" s="189" t="s">
        <v>1525</v>
      </c>
    </row>
    <row r="1831" spans="1:65" s="2" customFormat="1">
      <c r="A1831" s="38"/>
      <c r="B1831" s="39"/>
      <c r="C1831" s="40"/>
      <c r="D1831" s="191" t="s">
        <v>220</v>
      </c>
      <c r="E1831" s="40"/>
      <c r="F1831" s="192" t="s">
        <v>1526</v>
      </c>
      <c r="G1831" s="40"/>
      <c r="H1831" s="40"/>
      <c r="I1831" s="193"/>
      <c r="J1831" s="40"/>
      <c r="K1831" s="40"/>
      <c r="L1831" s="43"/>
      <c r="M1831" s="194"/>
      <c r="N1831" s="195"/>
      <c r="O1831" s="68"/>
      <c r="P1831" s="68"/>
      <c r="Q1831" s="68"/>
      <c r="R1831" s="68"/>
      <c r="S1831" s="68"/>
      <c r="T1831" s="69"/>
      <c r="U1831" s="38"/>
      <c r="V1831" s="38"/>
      <c r="W1831" s="38"/>
      <c r="X1831" s="38"/>
      <c r="Y1831" s="38"/>
      <c r="Z1831" s="38"/>
      <c r="AA1831" s="38"/>
      <c r="AB1831" s="38"/>
      <c r="AC1831" s="38"/>
      <c r="AD1831" s="38"/>
      <c r="AE1831" s="38"/>
      <c r="AT1831" s="21" t="s">
        <v>220</v>
      </c>
      <c r="AU1831" s="21" t="s">
        <v>87</v>
      </c>
    </row>
    <row r="1832" spans="1:65" s="13" customFormat="1">
      <c r="B1832" s="196"/>
      <c r="C1832" s="197"/>
      <c r="D1832" s="198" t="s">
        <v>222</v>
      </c>
      <c r="E1832" s="199" t="s">
        <v>19</v>
      </c>
      <c r="F1832" s="200" t="s">
        <v>223</v>
      </c>
      <c r="G1832" s="197"/>
      <c r="H1832" s="199" t="s">
        <v>19</v>
      </c>
      <c r="I1832" s="201"/>
      <c r="J1832" s="197"/>
      <c r="K1832" s="197"/>
      <c r="L1832" s="202"/>
      <c r="M1832" s="203"/>
      <c r="N1832" s="204"/>
      <c r="O1832" s="204"/>
      <c r="P1832" s="204"/>
      <c r="Q1832" s="204"/>
      <c r="R1832" s="204"/>
      <c r="S1832" s="204"/>
      <c r="T1832" s="205"/>
      <c r="AT1832" s="206" t="s">
        <v>222</v>
      </c>
      <c r="AU1832" s="206" t="s">
        <v>87</v>
      </c>
      <c r="AV1832" s="13" t="s">
        <v>85</v>
      </c>
      <c r="AW1832" s="13" t="s">
        <v>36</v>
      </c>
      <c r="AX1832" s="13" t="s">
        <v>77</v>
      </c>
      <c r="AY1832" s="206" t="s">
        <v>211</v>
      </c>
    </row>
    <row r="1833" spans="1:65" s="13" customFormat="1">
      <c r="B1833" s="196"/>
      <c r="C1833" s="197"/>
      <c r="D1833" s="198" t="s">
        <v>222</v>
      </c>
      <c r="E1833" s="199" t="s">
        <v>19</v>
      </c>
      <c r="F1833" s="200" t="s">
        <v>984</v>
      </c>
      <c r="G1833" s="197"/>
      <c r="H1833" s="199" t="s">
        <v>19</v>
      </c>
      <c r="I1833" s="201"/>
      <c r="J1833" s="197"/>
      <c r="K1833" s="197"/>
      <c r="L1833" s="202"/>
      <c r="M1833" s="203"/>
      <c r="N1833" s="204"/>
      <c r="O1833" s="204"/>
      <c r="P1833" s="204"/>
      <c r="Q1833" s="204"/>
      <c r="R1833" s="204"/>
      <c r="S1833" s="204"/>
      <c r="T1833" s="205"/>
      <c r="AT1833" s="206" t="s">
        <v>222</v>
      </c>
      <c r="AU1833" s="206" t="s">
        <v>87</v>
      </c>
      <c r="AV1833" s="13" t="s">
        <v>85</v>
      </c>
      <c r="AW1833" s="13" t="s">
        <v>36</v>
      </c>
      <c r="AX1833" s="13" t="s">
        <v>77</v>
      </c>
      <c r="AY1833" s="206" t="s">
        <v>211</v>
      </c>
    </row>
    <row r="1834" spans="1:65" s="13" customFormat="1">
      <c r="B1834" s="196"/>
      <c r="C1834" s="197"/>
      <c r="D1834" s="198" t="s">
        <v>222</v>
      </c>
      <c r="E1834" s="199" t="s">
        <v>19</v>
      </c>
      <c r="F1834" s="200" t="s">
        <v>311</v>
      </c>
      <c r="G1834" s="197"/>
      <c r="H1834" s="199" t="s">
        <v>19</v>
      </c>
      <c r="I1834" s="201"/>
      <c r="J1834" s="197"/>
      <c r="K1834" s="197"/>
      <c r="L1834" s="202"/>
      <c r="M1834" s="203"/>
      <c r="N1834" s="204"/>
      <c r="O1834" s="204"/>
      <c r="P1834" s="204"/>
      <c r="Q1834" s="204"/>
      <c r="R1834" s="204"/>
      <c r="S1834" s="204"/>
      <c r="T1834" s="205"/>
      <c r="AT1834" s="206" t="s">
        <v>222</v>
      </c>
      <c r="AU1834" s="206" t="s">
        <v>87</v>
      </c>
      <c r="AV1834" s="13" t="s">
        <v>85</v>
      </c>
      <c r="AW1834" s="13" t="s">
        <v>36</v>
      </c>
      <c r="AX1834" s="13" t="s">
        <v>77</v>
      </c>
      <c r="AY1834" s="206" t="s">
        <v>211</v>
      </c>
    </row>
    <row r="1835" spans="1:65" s="14" customFormat="1">
      <c r="B1835" s="207"/>
      <c r="C1835" s="208"/>
      <c r="D1835" s="198" t="s">
        <v>222</v>
      </c>
      <c r="E1835" s="209" t="s">
        <v>19</v>
      </c>
      <c r="F1835" s="210" t="s">
        <v>1527</v>
      </c>
      <c r="G1835" s="208"/>
      <c r="H1835" s="211">
        <v>26.6</v>
      </c>
      <c r="I1835" s="212"/>
      <c r="J1835" s="208"/>
      <c r="K1835" s="208"/>
      <c r="L1835" s="213"/>
      <c r="M1835" s="214"/>
      <c r="N1835" s="215"/>
      <c r="O1835" s="215"/>
      <c r="P1835" s="215"/>
      <c r="Q1835" s="215"/>
      <c r="R1835" s="215"/>
      <c r="S1835" s="215"/>
      <c r="T1835" s="216"/>
      <c r="AT1835" s="217" t="s">
        <v>222</v>
      </c>
      <c r="AU1835" s="217" t="s">
        <v>87</v>
      </c>
      <c r="AV1835" s="14" t="s">
        <v>87</v>
      </c>
      <c r="AW1835" s="14" t="s">
        <v>36</v>
      </c>
      <c r="AX1835" s="14" t="s">
        <v>77</v>
      </c>
      <c r="AY1835" s="217" t="s">
        <v>211</v>
      </c>
    </row>
    <row r="1836" spans="1:65" s="15" customFormat="1">
      <c r="B1836" s="218"/>
      <c r="C1836" s="219"/>
      <c r="D1836" s="198" t="s">
        <v>222</v>
      </c>
      <c r="E1836" s="220" t="s">
        <v>19</v>
      </c>
      <c r="F1836" s="221" t="s">
        <v>227</v>
      </c>
      <c r="G1836" s="219"/>
      <c r="H1836" s="222">
        <v>26.6</v>
      </c>
      <c r="I1836" s="223"/>
      <c r="J1836" s="219"/>
      <c r="K1836" s="219"/>
      <c r="L1836" s="224"/>
      <c r="M1836" s="225"/>
      <c r="N1836" s="226"/>
      <c r="O1836" s="226"/>
      <c r="P1836" s="226"/>
      <c r="Q1836" s="226"/>
      <c r="R1836" s="226"/>
      <c r="S1836" s="226"/>
      <c r="T1836" s="227"/>
      <c r="AT1836" s="228" t="s">
        <v>222</v>
      </c>
      <c r="AU1836" s="228" t="s">
        <v>87</v>
      </c>
      <c r="AV1836" s="15" t="s">
        <v>218</v>
      </c>
      <c r="AW1836" s="15" t="s">
        <v>36</v>
      </c>
      <c r="AX1836" s="15" t="s">
        <v>85</v>
      </c>
      <c r="AY1836" s="228" t="s">
        <v>211</v>
      </c>
    </row>
    <row r="1837" spans="1:65" s="2" customFormat="1" ht="44.25" customHeight="1">
      <c r="A1837" s="38"/>
      <c r="B1837" s="39"/>
      <c r="C1837" s="178" t="s">
        <v>1528</v>
      </c>
      <c r="D1837" s="178" t="s">
        <v>214</v>
      </c>
      <c r="E1837" s="179" t="s">
        <v>1529</v>
      </c>
      <c r="F1837" s="180" t="s">
        <v>1530</v>
      </c>
      <c r="G1837" s="181" t="s">
        <v>131</v>
      </c>
      <c r="H1837" s="182">
        <v>5.95</v>
      </c>
      <c r="I1837" s="183"/>
      <c r="J1837" s="184">
        <f>ROUND(I1837*H1837,2)</f>
        <v>0</v>
      </c>
      <c r="K1837" s="180" t="s">
        <v>217</v>
      </c>
      <c r="L1837" s="43"/>
      <c r="M1837" s="185" t="s">
        <v>19</v>
      </c>
      <c r="N1837" s="186" t="s">
        <v>48</v>
      </c>
      <c r="O1837" s="68"/>
      <c r="P1837" s="187">
        <f>O1837*H1837</f>
        <v>0</v>
      </c>
      <c r="Q1837" s="187">
        <v>3.2599999999999997E-2</v>
      </c>
      <c r="R1837" s="187">
        <f>Q1837*H1837</f>
        <v>0.19396999999999998</v>
      </c>
      <c r="S1837" s="187">
        <v>0</v>
      </c>
      <c r="T1837" s="188">
        <f>S1837*H1837</f>
        <v>0</v>
      </c>
      <c r="U1837" s="38"/>
      <c r="V1837" s="38"/>
      <c r="W1837" s="38"/>
      <c r="X1837" s="38"/>
      <c r="Y1837" s="38"/>
      <c r="Z1837" s="38"/>
      <c r="AA1837" s="38"/>
      <c r="AB1837" s="38"/>
      <c r="AC1837" s="38"/>
      <c r="AD1837" s="38"/>
      <c r="AE1837" s="38"/>
      <c r="AR1837" s="189" t="s">
        <v>315</v>
      </c>
      <c r="AT1837" s="189" t="s">
        <v>214</v>
      </c>
      <c r="AU1837" s="189" t="s">
        <v>87</v>
      </c>
      <c r="AY1837" s="21" t="s">
        <v>211</v>
      </c>
      <c r="BE1837" s="190">
        <f>IF(N1837="základní",J1837,0)</f>
        <v>0</v>
      </c>
      <c r="BF1837" s="190">
        <f>IF(N1837="snížená",J1837,0)</f>
        <v>0</v>
      </c>
      <c r="BG1837" s="190">
        <f>IF(N1837="zákl. přenesená",J1837,0)</f>
        <v>0</v>
      </c>
      <c r="BH1837" s="190">
        <f>IF(N1837="sníž. přenesená",J1837,0)</f>
        <v>0</v>
      </c>
      <c r="BI1837" s="190">
        <f>IF(N1837="nulová",J1837,0)</f>
        <v>0</v>
      </c>
      <c r="BJ1837" s="21" t="s">
        <v>85</v>
      </c>
      <c r="BK1837" s="190">
        <f>ROUND(I1837*H1837,2)</f>
        <v>0</v>
      </c>
      <c r="BL1837" s="21" t="s">
        <v>315</v>
      </c>
      <c r="BM1837" s="189" t="s">
        <v>1531</v>
      </c>
    </row>
    <row r="1838" spans="1:65" s="2" customFormat="1">
      <c r="A1838" s="38"/>
      <c r="B1838" s="39"/>
      <c r="C1838" s="40"/>
      <c r="D1838" s="191" t="s">
        <v>220</v>
      </c>
      <c r="E1838" s="40"/>
      <c r="F1838" s="192" t="s">
        <v>1532</v>
      </c>
      <c r="G1838" s="40"/>
      <c r="H1838" s="40"/>
      <c r="I1838" s="193"/>
      <c r="J1838" s="40"/>
      <c r="K1838" s="40"/>
      <c r="L1838" s="43"/>
      <c r="M1838" s="194"/>
      <c r="N1838" s="195"/>
      <c r="O1838" s="68"/>
      <c r="P1838" s="68"/>
      <c r="Q1838" s="68"/>
      <c r="R1838" s="68"/>
      <c r="S1838" s="68"/>
      <c r="T1838" s="69"/>
      <c r="U1838" s="38"/>
      <c r="V1838" s="38"/>
      <c r="W1838" s="38"/>
      <c r="X1838" s="38"/>
      <c r="Y1838" s="38"/>
      <c r="Z1838" s="38"/>
      <c r="AA1838" s="38"/>
      <c r="AB1838" s="38"/>
      <c r="AC1838" s="38"/>
      <c r="AD1838" s="38"/>
      <c r="AE1838" s="38"/>
      <c r="AT1838" s="21" t="s">
        <v>220</v>
      </c>
      <c r="AU1838" s="21" t="s">
        <v>87</v>
      </c>
    </row>
    <row r="1839" spans="1:65" s="13" customFormat="1">
      <c r="B1839" s="196"/>
      <c r="C1839" s="197"/>
      <c r="D1839" s="198" t="s">
        <v>222</v>
      </c>
      <c r="E1839" s="199" t="s">
        <v>19</v>
      </c>
      <c r="F1839" s="200" t="s">
        <v>223</v>
      </c>
      <c r="G1839" s="197"/>
      <c r="H1839" s="199" t="s">
        <v>19</v>
      </c>
      <c r="I1839" s="201"/>
      <c r="J1839" s="197"/>
      <c r="K1839" s="197"/>
      <c r="L1839" s="202"/>
      <c r="M1839" s="203"/>
      <c r="N1839" s="204"/>
      <c r="O1839" s="204"/>
      <c r="P1839" s="204"/>
      <c r="Q1839" s="204"/>
      <c r="R1839" s="204"/>
      <c r="S1839" s="204"/>
      <c r="T1839" s="205"/>
      <c r="AT1839" s="206" t="s">
        <v>222</v>
      </c>
      <c r="AU1839" s="206" t="s">
        <v>87</v>
      </c>
      <c r="AV1839" s="13" t="s">
        <v>85</v>
      </c>
      <c r="AW1839" s="13" t="s">
        <v>36</v>
      </c>
      <c r="AX1839" s="13" t="s">
        <v>77</v>
      </c>
      <c r="AY1839" s="206" t="s">
        <v>211</v>
      </c>
    </row>
    <row r="1840" spans="1:65" s="13" customFormat="1">
      <c r="B1840" s="196"/>
      <c r="C1840" s="197"/>
      <c r="D1840" s="198" t="s">
        <v>222</v>
      </c>
      <c r="E1840" s="199" t="s">
        <v>19</v>
      </c>
      <c r="F1840" s="200" t="s">
        <v>353</v>
      </c>
      <c r="G1840" s="197"/>
      <c r="H1840" s="199" t="s">
        <v>19</v>
      </c>
      <c r="I1840" s="201"/>
      <c r="J1840" s="197"/>
      <c r="K1840" s="197"/>
      <c r="L1840" s="202"/>
      <c r="M1840" s="203"/>
      <c r="N1840" s="204"/>
      <c r="O1840" s="204"/>
      <c r="P1840" s="204"/>
      <c r="Q1840" s="204"/>
      <c r="R1840" s="204"/>
      <c r="S1840" s="204"/>
      <c r="T1840" s="205"/>
      <c r="AT1840" s="206" t="s">
        <v>222</v>
      </c>
      <c r="AU1840" s="206" t="s">
        <v>87</v>
      </c>
      <c r="AV1840" s="13" t="s">
        <v>85</v>
      </c>
      <c r="AW1840" s="13" t="s">
        <v>36</v>
      </c>
      <c r="AX1840" s="13" t="s">
        <v>77</v>
      </c>
      <c r="AY1840" s="206" t="s">
        <v>211</v>
      </c>
    </row>
    <row r="1841" spans="1:65" s="13" customFormat="1">
      <c r="B1841" s="196"/>
      <c r="C1841" s="197"/>
      <c r="D1841" s="198" t="s">
        <v>222</v>
      </c>
      <c r="E1841" s="199" t="s">
        <v>19</v>
      </c>
      <c r="F1841" s="200" t="s">
        <v>311</v>
      </c>
      <c r="G1841" s="197"/>
      <c r="H1841" s="199" t="s">
        <v>19</v>
      </c>
      <c r="I1841" s="201"/>
      <c r="J1841" s="197"/>
      <c r="K1841" s="197"/>
      <c r="L1841" s="202"/>
      <c r="M1841" s="203"/>
      <c r="N1841" s="204"/>
      <c r="O1841" s="204"/>
      <c r="P1841" s="204"/>
      <c r="Q1841" s="204"/>
      <c r="R1841" s="204"/>
      <c r="S1841" s="204"/>
      <c r="T1841" s="205"/>
      <c r="AT1841" s="206" t="s">
        <v>222</v>
      </c>
      <c r="AU1841" s="206" t="s">
        <v>87</v>
      </c>
      <c r="AV1841" s="13" t="s">
        <v>85</v>
      </c>
      <c r="AW1841" s="13" t="s">
        <v>36</v>
      </c>
      <c r="AX1841" s="13" t="s">
        <v>77</v>
      </c>
      <c r="AY1841" s="206" t="s">
        <v>211</v>
      </c>
    </row>
    <row r="1842" spans="1:65" s="14" customFormat="1">
      <c r="B1842" s="207"/>
      <c r="C1842" s="208"/>
      <c r="D1842" s="198" t="s">
        <v>222</v>
      </c>
      <c r="E1842" s="209" t="s">
        <v>19</v>
      </c>
      <c r="F1842" s="210" t="s">
        <v>1521</v>
      </c>
      <c r="G1842" s="208"/>
      <c r="H1842" s="211">
        <v>5.95</v>
      </c>
      <c r="I1842" s="212"/>
      <c r="J1842" s="208"/>
      <c r="K1842" s="208"/>
      <c r="L1842" s="213"/>
      <c r="M1842" s="214"/>
      <c r="N1842" s="215"/>
      <c r="O1842" s="215"/>
      <c r="P1842" s="215"/>
      <c r="Q1842" s="215"/>
      <c r="R1842" s="215"/>
      <c r="S1842" s="215"/>
      <c r="T1842" s="216"/>
      <c r="AT1842" s="217" t="s">
        <v>222</v>
      </c>
      <c r="AU1842" s="217" t="s">
        <v>87</v>
      </c>
      <c r="AV1842" s="14" t="s">
        <v>87</v>
      </c>
      <c r="AW1842" s="14" t="s">
        <v>36</v>
      </c>
      <c r="AX1842" s="14" t="s">
        <v>77</v>
      </c>
      <c r="AY1842" s="217" t="s">
        <v>211</v>
      </c>
    </row>
    <row r="1843" spans="1:65" s="15" customFormat="1">
      <c r="B1843" s="218"/>
      <c r="C1843" s="219"/>
      <c r="D1843" s="198" t="s">
        <v>222</v>
      </c>
      <c r="E1843" s="220" t="s">
        <v>19</v>
      </c>
      <c r="F1843" s="221" t="s">
        <v>227</v>
      </c>
      <c r="G1843" s="219"/>
      <c r="H1843" s="222">
        <v>5.95</v>
      </c>
      <c r="I1843" s="223"/>
      <c r="J1843" s="219"/>
      <c r="K1843" s="219"/>
      <c r="L1843" s="224"/>
      <c r="M1843" s="225"/>
      <c r="N1843" s="226"/>
      <c r="O1843" s="226"/>
      <c r="P1843" s="226"/>
      <c r="Q1843" s="226"/>
      <c r="R1843" s="226"/>
      <c r="S1843" s="226"/>
      <c r="T1843" s="227"/>
      <c r="AT1843" s="228" t="s">
        <v>222</v>
      </c>
      <c r="AU1843" s="228" t="s">
        <v>87</v>
      </c>
      <c r="AV1843" s="15" t="s">
        <v>218</v>
      </c>
      <c r="AW1843" s="15" t="s">
        <v>36</v>
      </c>
      <c r="AX1843" s="15" t="s">
        <v>85</v>
      </c>
      <c r="AY1843" s="228" t="s">
        <v>211</v>
      </c>
    </row>
    <row r="1844" spans="1:65" s="2" customFormat="1" ht="37.9" customHeight="1">
      <c r="A1844" s="38"/>
      <c r="B1844" s="39"/>
      <c r="C1844" s="178" t="s">
        <v>1533</v>
      </c>
      <c r="D1844" s="178" t="s">
        <v>214</v>
      </c>
      <c r="E1844" s="179" t="s">
        <v>1534</v>
      </c>
      <c r="F1844" s="180" t="s">
        <v>1535</v>
      </c>
      <c r="G1844" s="181" t="s">
        <v>131</v>
      </c>
      <c r="H1844" s="182">
        <v>26.6</v>
      </c>
      <c r="I1844" s="183"/>
      <c r="J1844" s="184">
        <f>ROUND(I1844*H1844,2)</f>
        <v>0</v>
      </c>
      <c r="K1844" s="180" t="s">
        <v>217</v>
      </c>
      <c r="L1844" s="43"/>
      <c r="M1844" s="185" t="s">
        <v>19</v>
      </c>
      <c r="N1844" s="186" t="s">
        <v>48</v>
      </c>
      <c r="O1844" s="68"/>
      <c r="P1844" s="187">
        <f>O1844*H1844</f>
        <v>0</v>
      </c>
      <c r="Q1844" s="187">
        <v>5.9380000000000002E-2</v>
      </c>
      <c r="R1844" s="187">
        <f>Q1844*H1844</f>
        <v>1.5795080000000001</v>
      </c>
      <c r="S1844" s="187">
        <v>0</v>
      </c>
      <c r="T1844" s="188">
        <f>S1844*H1844</f>
        <v>0</v>
      </c>
      <c r="U1844" s="38"/>
      <c r="V1844" s="38"/>
      <c r="W1844" s="38"/>
      <c r="X1844" s="38"/>
      <c r="Y1844" s="38"/>
      <c r="Z1844" s="38"/>
      <c r="AA1844" s="38"/>
      <c r="AB1844" s="38"/>
      <c r="AC1844" s="38"/>
      <c r="AD1844" s="38"/>
      <c r="AE1844" s="38"/>
      <c r="AR1844" s="189" t="s">
        <v>315</v>
      </c>
      <c r="AT1844" s="189" t="s">
        <v>214</v>
      </c>
      <c r="AU1844" s="189" t="s">
        <v>87</v>
      </c>
      <c r="AY1844" s="21" t="s">
        <v>211</v>
      </c>
      <c r="BE1844" s="190">
        <f>IF(N1844="základní",J1844,0)</f>
        <v>0</v>
      </c>
      <c r="BF1844" s="190">
        <f>IF(N1844="snížená",J1844,0)</f>
        <v>0</v>
      </c>
      <c r="BG1844" s="190">
        <f>IF(N1844="zákl. přenesená",J1844,0)</f>
        <v>0</v>
      </c>
      <c r="BH1844" s="190">
        <f>IF(N1844="sníž. přenesená",J1844,0)</f>
        <v>0</v>
      </c>
      <c r="BI1844" s="190">
        <f>IF(N1844="nulová",J1844,0)</f>
        <v>0</v>
      </c>
      <c r="BJ1844" s="21" t="s">
        <v>85</v>
      </c>
      <c r="BK1844" s="190">
        <f>ROUND(I1844*H1844,2)</f>
        <v>0</v>
      </c>
      <c r="BL1844" s="21" t="s">
        <v>315</v>
      </c>
      <c r="BM1844" s="189" t="s">
        <v>1536</v>
      </c>
    </row>
    <row r="1845" spans="1:65" s="2" customFormat="1">
      <c r="A1845" s="38"/>
      <c r="B1845" s="39"/>
      <c r="C1845" s="40"/>
      <c r="D1845" s="191" t="s">
        <v>220</v>
      </c>
      <c r="E1845" s="40"/>
      <c r="F1845" s="192" t="s">
        <v>1537</v>
      </c>
      <c r="G1845" s="40"/>
      <c r="H1845" s="40"/>
      <c r="I1845" s="193"/>
      <c r="J1845" s="40"/>
      <c r="K1845" s="40"/>
      <c r="L1845" s="43"/>
      <c r="M1845" s="194"/>
      <c r="N1845" s="195"/>
      <c r="O1845" s="68"/>
      <c r="P1845" s="68"/>
      <c r="Q1845" s="68"/>
      <c r="R1845" s="68"/>
      <c r="S1845" s="68"/>
      <c r="T1845" s="69"/>
      <c r="U1845" s="38"/>
      <c r="V1845" s="38"/>
      <c r="W1845" s="38"/>
      <c r="X1845" s="38"/>
      <c r="Y1845" s="38"/>
      <c r="Z1845" s="38"/>
      <c r="AA1845" s="38"/>
      <c r="AB1845" s="38"/>
      <c r="AC1845" s="38"/>
      <c r="AD1845" s="38"/>
      <c r="AE1845" s="38"/>
      <c r="AT1845" s="21" t="s">
        <v>220</v>
      </c>
      <c r="AU1845" s="21" t="s">
        <v>87</v>
      </c>
    </row>
    <row r="1846" spans="1:65" s="13" customFormat="1">
      <c r="B1846" s="196"/>
      <c r="C1846" s="197"/>
      <c r="D1846" s="198" t="s">
        <v>222</v>
      </c>
      <c r="E1846" s="199" t="s">
        <v>19</v>
      </c>
      <c r="F1846" s="200" t="s">
        <v>223</v>
      </c>
      <c r="G1846" s="197"/>
      <c r="H1846" s="199" t="s">
        <v>19</v>
      </c>
      <c r="I1846" s="201"/>
      <c r="J1846" s="197"/>
      <c r="K1846" s="197"/>
      <c r="L1846" s="202"/>
      <c r="M1846" s="203"/>
      <c r="N1846" s="204"/>
      <c r="O1846" s="204"/>
      <c r="P1846" s="204"/>
      <c r="Q1846" s="204"/>
      <c r="R1846" s="204"/>
      <c r="S1846" s="204"/>
      <c r="T1846" s="205"/>
      <c r="AT1846" s="206" t="s">
        <v>222</v>
      </c>
      <c r="AU1846" s="206" t="s">
        <v>87</v>
      </c>
      <c r="AV1846" s="13" t="s">
        <v>85</v>
      </c>
      <c r="AW1846" s="13" t="s">
        <v>36</v>
      </c>
      <c r="AX1846" s="13" t="s">
        <v>77</v>
      </c>
      <c r="AY1846" s="206" t="s">
        <v>211</v>
      </c>
    </row>
    <row r="1847" spans="1:65" s="13" customFormat="1">
      <c r="B1847" s="196"/>
      <c r="C1847" s="197"/>
      <c r="D1847" s="198" t="s">
        <v>222</v>
      </c>
      <c r="E1847" s="199" t="s">
        <v>19</v>
      </c>
      <c r="F1847" s="200" t="s">
        <v>353</v>
      </c>
      <c r="G1847" s="197"/>
      <c r="H1847" s="199" t="s">
        <v>19</v>
      </c>
      <c r="I1847" s="201"/>
      <c r="J1847" s="197"/>
      <c r="K1847" s="197"/>
      <c r="L1847" s="202"/>
      <c r="M1847" s="203"/>
      <c r="N1847" s="204"/>
      <c r="O1847" s="204"/>
      <c r="P1847" s="204"/>
      <c r="Q1847" s="204"/>
      <c r="R1847" s="204"/>
      <c r="S1847" s="204"/>
      <c r="T1847" s="205"/>
      <c r="AT1847" s="206" t="s">
        <v>222</v>
      </c>
      <c r="AU1847" s="206" t="s">
        <v>87</v>
      </c>
      <c r="AV1847" s="13" t="s">
        <v>85</v>
      </c>
      <c r="AW1847" s="13" t="s">
        <v>36</v>
      </c>
      <c r="AX1847" s="13" t="s">
        <v>77</v>
      </c>
      <c r="AY1847" s="206" t="s">
        <v>211</v>
      </c>
    </row>
    <row r="1848" spans="1:65" s="13" customFormat="1">
      <c r="B1848" s="196"/>
      <c r="C1848" s="197"/>
      <c r="D1848" s="198" t="s">
        <v>222</v>
      </c>
      <c r="E1848" s="199" t="s">
        <v>19</v>
      </c>
      <c r="F1848" s="200" t="s">
        <v>311</v>
      </c>
      <c r="G1848" s="197"/>
      <c r="H1848" s="199" t="s">
        <v>19</v>
      </c>
      <c r="I1848" s="201"/>
      <c r="J1848" s="197"/>
      <c r="K1848" s="197"/>
      <c r="L1848" s="202"/>
      <c r="M1848" s="203"/>
      <c r="N1848" s="204"/>
      <c r="O1848" s="204"/>
      <c r="P1848" s="204"/>
      <c r="Q1848" s="204"/>
      <c r="R1848" s="204"/>
      <c r="S1848" s="204"/>
      <c r="T1848" s="205"/>
      <c r="AT1848" s="206" t="s">
        <v>222</v>
      </c>
      <c r="AU1848" s="206" t="s">
        <v>87</v>
      </c>
      <c r="AV1848" s="13" t="s">
        <v>85</v>
      </c>
      <c r="AW1848" s="13" t="s">
        <v>36</v>
      </c>
      <c r="AX1848" s="13" t="s">
        <v>77</v>
      </c>
      <c r="AY1848" s="206" t="s">
        <v>211</v>
      </c>
    </row>
    <row r="1849" spans="1:65" s="14" customFormat="1">
      <c r="B1849" s="207"/>
      <c r="C1849" s="208"/>
      <c r="D1849" s="198" t="s">
        <v>222</v>
      </c>
      <c r="E1849" s="209" t="s">
        <v>19</v>
      </c>
      <c r="F1849" s="210" t="s">
        <v>1527</v>
      </c>
      <c r="G1849" s="208"/>
      <c r="H1849" s="211">
        <v>26.6</v>
      </c>
      <c r="I1849" s="212"/>
      <c r="J1849" s="208"/>
      <c r="K1849" s="208"/>
      <c r="L1849" s="213"/>
      <c r="M1849" s="214"/>
      <c r="N1849" s="215"/>
      <c r="O1849" s="215"/>
      <c r="P1849" s="215"/>
      <c r="Q1849" s="215"/>
      <c r="R1849" s="215"/>
      <c r="S1849" s="215"/>
      <c r="T1849" s="216"/>
      <c r="AT1849" s="217" t="s">
        <v>222</v>
      </c>
      <c r="AU1849" s="217" t="s">
        <v>87</v>
      </c>
      <c r="AV1849" s="14" t="s">
        <v>87</v>
      </c>
      <c r="AW1849" s="14" t="s">
        <v>36</v>
      </c>
      <c r="AX1849" s="14" t="s">
        <v>77</v>
      </c>
      <c r="AY1849" s="217" t="s">
        <v>211</v>
      </c>
    </row>
    <row r="1850" spans="1:65" s="15" customFormat="1">
      <c r="B1850" s="218"/>
      <c r="C1850" s="219"/>
      <c r="D1850" s="198" t="s">
        <v>222</v>
      </c>
      <c r="E1850" s="220" t="s">
        <v>19</v>
      </c>
      <c r="F1850" s="221" t="s">
        <v>227</v>
      </c>
      <c r="G1850" s="219"/>
      <c r="H1850" s="222">
        <v>26.6</v>
      </c>
      <c r="I1850" s="223"/>
      <c r="J1850" s="219"/>
      <c r="K1850" s="219"/>
      <c r="L1850" s="224"/>
      <c r="M1850" s="225"/>
      <c r="N1850" s="226"/>
      <c r="O1850" s="226"/>
      <c r="P1850" s="226"/>
      <c r="Q1850" s="226"/>
      <c r="R1850" s="226"/>
      <c r="S1850" s="226"/>
      <c r="T1850" s="227"/>
      <c r="AT1850" s="228" t="s">
        <v>222</v>
      </c>
      <c r="AU1850" s="228" t="s">
        <v>87</v>
      </c>
      <c r="AV1850" s="15" t="s">
        <v>218</v>
      </c>
      <c r="AW1850" s="15" t="s">
        <v>36</v>
      </c>
      <c r="AX1850" s="15" t="s">
        <v>85</v>
      </c>
      <c r="AY1850" s="228" t="s">
        <v>211</v>
      </c>
    </row>
    <row r="1851" spans="1:65" s="2" customFormat="1" ht="44.25" customHeight="1">
      <c r="A1851" s="38"/>
      <c r="B1851" s="39"/>
      <c r="C1851" s="178" t="s">
        <v>1538</v>
      </c>
      <c r="D1851" s="178" t="s">
        <v>214</v>
      </c>
      <c r="E1851" s="179" t="s">
        <v>1539</v>
      </c>
      <c r="F1851" s="180" t="s">
        <v>1540</v>
      </c>
      <c r="G1851" s="181" t="s">
        <v>1093</v>
      </c>
      <c r="H1851" s="254"/>
      <c r="I1851" s="183"/>
      <c r="J1851" s="184">
        <f>ROUND(I1851*H1851,2)</f>
        <v>0</v>
      </c>
      <c r="K1851" s="180" t="s">
        <v>217</v>
      </c>
      <c r="L1851" s="43"/>
      <c r="M1851" s="185" t="s">
        <v>19</v>
      </c>
      <c r="N1851" s="186" t="s">
        <v>48</v>
      </c>
      <c r="O1851" s="68"/>
      <c r="P1851" s="187">
        <f>O1851*H1851</f>
        <v>0</v>
      </c>
      <c r="Q1851" s="187">
        <v>0</v>
      </c>
      <c r="R1851" s="187">
        <f>Q1851*H1851</f>
        <v>0</v>
      </c>
      <c r="S1851" s="187">
        <v>0</v>
      </c>
      <c r="T1851" s="188">
        <f>S1851*H1851</f>
        <v>0</v>
      </c>
      <c r="U1851" s="38"/>
      <c r="V1851" s="38"/>
      <c r="W1851" s="38"/>
      <c r="X1851" s="38"/>
      <c r="Y1851" s="38"/>
      <c r="Z1851" s="38"/>
      <c r="AA1851" s="38"/>
      <c r="AB1851" s="38"/>
      <c r="AC1851" s="38"/>
      <c r="AD1851" s="38"/>
      <c r="AE1851" s="38"/>
      <c r="AR1851" s="189" t="s">
        <v>315</v>
      </c>
      <c r="AT1851" s="189" t="s">
        <v>214</v>
      </c>
      <c r="AU1851" s="189" t="s">
        <v>87</v>
      </c>
      <c r="AY1851" s="21" t="s">
        <v>211</v>
      </c>
      <c r="BE1851" s="190">
        <f>IF(N1851="základní",J1851,0)</f>
        <v>0</v>
      </c>
      <c r="BF1851" s="190">
        <f>IF(N1851="snížená",J1851,0)</f>
        <v>0</v>
      </c>
      <c r="BG1851" s="190">
        <f>IF(N1851="zákl. přenesená",J1851,0)</f>
        <v>0</v>
      </c>
      <c r="BH1851" s="190">
        <f>IF(N1851="sníž. přenesená",J1851,0)</f>
        <v>0</v>
      </c>
      <c r="BI1851" s="190">
        <f>IF(N1851="nulová",J1851,0)</f>
        <v>0</v>
      </c>
      <c r="BJ1851" s="21" t="s">
        <v>85</v>
      </c>
      <c r="BK1851" s="190">
        <f>ROUND(I1851*H1851,2)</f>
        <v>0</v>
      </c>
      <c r="BL1851" s="21" t="s">
        <v>315</v>
      </c>
      <c r="BM1851" s="189" t="s">
        <v>1541</v>
      </c>
    </row>
    <row r="1852" spans="1:65" s="2" customFormat="1">
      <c r="A1852" s="38"/>
      <c r="B1852" s="39"/>
      <c r="C1852" s="40"/>
      <c r="D1852" s="191" t="s">
        <v>220</v>
      </c>
      <c r="E1852" s="40"/>
      <c r="F1852" s="192" t="s">
        <v>1542</v>
      </c>
      <c r="G1852" s="40"/>
      <c r="H1852" s="40"/>
      <c r="I1852" s="193"/>
      <c r="J1852" s="40"/>
      <c r="K1852" s="40"/>
      <c r="L1852" s="43"/>
      <c r="M1852" s="194"/>
      <c r="N1852" s="195"/>
      <c r="O1852" s="68"/>
      <c r="P1852" s="68"/>
      <c r="Q1852" s="68"/>
      <c r="R1852" s="68"/>
      <c r="S1852" s="68"/>
      <c r="T1852" s="69"/>
      <c r="U1852" s="38"/>
      <c r="V1852" s="38"/>
      <c r="W1852" s="38"/>
      <c r="X1852" s="38"/>
      <c r="Y1852" s="38"/>
      <c r="Z1852" s="38"/>
      <c r="AA1852" s="38"/>
      <c r="AB1852" s="38"/>
      <c r="AC1852" s="38"/>
      <c r="AD1852" s="38"/>
      <c r="AE1852" s="38"/>
      <c r="AT1852" s="21" t="s">
        <v>220</v>
      </c>
      <c r="AU1852" s="21" t="s">
        <v>87</v>
      </c>
    </row>
    <row r="1853" spans="1:65" s="12" customFormat="1" ht="22.9" customHeight="1">
      <c r="B1853" s="162"/>
      <c r="C1853" s="163"/>
      <c r="D1853" s="164" t="s">
        <v>76</v>
      </c>
      <c r="E1853" s="176" t="s">
        <v>1543</v>
      </c>
      <c r="F1853" s="176" t="s">
        <v>1544</v>
      </c>
      <c r="G1853" s="163"/>
      <c r="H1853" s="163"/>
      <c r="I1853" s="166"/>
      <c r="J1853" s="177">
        <f>BK1853</f>
        <v>0</v>
      </c>
      <c r="K1853" s="163"/>
      <c r="L1853" s="168"/>
      <c r="M1853" s="169"/>
      <c r="N1853" s="170"/>
      <c r="O1853" s="170"/>
      <c r="P1853" s="171">
        <f>SUM(P1854:P1915)</f>
        <v>0</v>
      </c>
      <c r="Q1853" s="170"/>
      <c r="R1853" s="171">
        <f>SUM(R1854:R1915)</f>
        <v>0</v>
      </c>
      <c r="S1853" s="170"/>
      <c r="T1853" s="172">
        <f>SUM(T1854:T1915)</f>
        <v>0</v>
      </c>
      <c r="AR1853" s="173" t="s">
        <v>87</v>
      </c>
      <c r="AT1853" s="174" t="s">
        <v>76</v>
      </c>
      <c r="AU1853" s="174" t="s">
        <v>85</v>
      </c>
      <c r="AY1853" s="173" t="s">
        <v>211</v>
      </c>
      <c r="BK1853" s="175">
        <f>SUM(BK1854:BK1915)</f>
        <v>0</v>
      </c>
    </row>
    <row r="1854" spans="1:65" s="2" customFormat="1" ht="66.75" customHeight="1">
      <c r="A1854" s="38"/>
      <c r="B1854" s="39"/>
      <c r="C1854" s="178" t="s">
        <v>1545</v>
      </c>
      <c r="D1854" s="178" t="s">
        <v>214</v>
      </c>
      <c r="E1854" s="179" t="s">
        <v>1546</v>
      </c>
      <c r="F1854" s="180" t="s">
        <v>1547</v>
      </c>
      <c r="G1854" s="181" t="s">
        <v>397</v>
      </c>
      <c r="H1854" s="182">
        <v>1</v>
      </c>
      <c r="I1854" s="183"/>
      <c r="J1854" s="184">
        <f>ROUND(I1854*H1854,2)</f>
        <v>0</v>
      </c>
      <c r="K1854" s="180" t="s">
        <v>19</v>
      </c>
      <c r="L1854" s="43"/>
      <c r="M1854" s="185" t="s">
        <v>19</v>
      </c>
      <c r="N1854" s="186" t="s">
        <v>48</v>
      </c>
      <c r="O1854" s="68"/>
      <c r="P1854" s="187">
        <f>O1854*H1854</f>
        <v>0</v>
      </c>
      <c r="Q1854" s="187">
        <v>0</v>
      </c>
      <c r="R1854" s="187">
        <f>Q1854*H1854</f>
        <v>0</v>
      </c>
      <c r="S1854" s="187">
        <v>0</v>
      </c>
      <c r="T1854" s="188">
        <f>S1854*H1854</f>
        <v>0</v>
      </c>
      <c r="U1854" s="38"/>
      <c r="V1854" s="38"/>
      <c r="W1854" s="38"/>
      <c r="X1854" s="38"/>
      <c r="Y1854" s="38"/>
      <c r="Z1854" s="38"/>
      <c r="AA1854" s="38"/>
      <c r="AB1854" s="38"/>
      <c r="AC1854" s="38"/>
      <c r="AD1854" s="38"/>
      <c r="AE1854" s="38"/>
      <c r="AR1854" s="189" t="s">
        <v>315</v>
      </c>
      <c r="AT1854" s="189" t="s">
        <v>214</v>
      </c>
      <c r="AU1854" s="189" t="s">
        <v>87</v>
      </c>
      <c r="AY1854" s="21" t="s">
        <v>211</v>
      </c>
      <c r="BE1854" s="190">
        <f>IF(N1854="základní",J1854,0)</f>
        <v>0</v>
      </c>
      <c r="BF1854" s="190">
        <f>IF(N1854="snížená",J1854,0)</f>
        <v>0</v>
      </c>
      <c r="BG1854" s="190">
        <f>IF(N1854="zákl. přenesená",J1854,0)</f>
        <v>0</v>
      </c>
      <c r="BH1854" s="190">
        <f>IF(N1854="sníž. přenesená",J1854,0)</f>
        <v>0</v>
      </c>
      <c r="BI1854" s="190">
        <f>IF(N1854="nulová",J1854,0)</f>
        <v>0</v>
      </c>
      <c r="BJ1854" s="21" t="s">
        <v>85</v>
      </c>
      <c r="BK1854" s="190">
        <f>ROUND(I1854*H1854,2)</f>
        <v>0</v>
      </c>
      <c r="BL1854" s="21" t="s">
        <v>315</v>
      </c>
      <c r="BM1854" s="189" t="s">
        <v>1548</v>
      </c>
    </row>
    <row r="1855" spans="1:65" s="13" customFormat="1">
      <c r="B1855" s="196"/>
      <c r="C1855" s="197"/>
      <c r="D1855" s="198" t="s">
        <v>222</v>
      </c>
      <c r="E1855" s="199" t="s">
        <v>19</v>
      </c>
      <c r="F1855" s="200" t="s">
        <v>223</v>
      </c>
      <c r="G1855" s="197"/>
      <c r="H1855" s="199" t="s">
        <v>19</v>
      </c>
      <c r="I1855" s="201"/>
      <c r="J1855" s="197"/>
      <c r="K1855" s="197"/>
      <c r="L1855" s="202"/>
      <c r="M1855" s="203"/>
      <c r="N1855" s="204"/>
      <c r="O1855" s="204"/>
      <c r="P1855" s="204"/>
      <c r="Q1855" s="204"/>
      <c r="R1855" s="204"/>
      <c r="S1855" s="204"/>
      <c r="T1855" s="205"/>
      <c r="AT1855" s="206" t="s">
        <v>222</v>
      </c>
      <c r="AU1855" s="206" t="s">
        <v>87</v>
      </c>
      <c r="AV1855" s="13" t="s">
        <v>85</v>
      </c>
      <c r="AW1855" s="13" t="s">
        <v>36</v>
      </c>
      <c r="AX1855" s="13" t="s">
        <v>77</v>
      </c>
      <c r="AY1855" s="206" t="s">
        <v>211</v>
      </c>
    </row>
    <row r="1856" spans="1:65" s="13" customFormat="1">
      <c r="B1856" s="196"/>
      <c r="C1856" s="197"/>
      <c r="D1856" s="198" t="s">
        <v>222</v>
      </c>
      <c r="E1856" s="199" t="s">
        <v>19</v>
      </c>
      <c r="F1856" s="200" t="s">
        <v>540</v>
      </c>
      <c r="G1856" s="197"/>
      <c r="H1856" s="199" t="s">
        <v>19</v>
      </c>
      <c r="I1856" s="201"/>
      <c r="J1856" s="197"/>
      <c r="K1856" s="197"/>
      <c r="L1856" s="202"/>
      <c r="M1856" s="203"/>
      <c r="N1856" s="204"/>
      <c r="O1856" s="204"/>
      <c r="P1856" s="204"/>
      <c r="Q1856" s="204"/>
      <c r="R1856" s="204"/>
      <c r="S1856" s="204"/>
      <c r="T1856" s="205"/>
      <c r="AT1856" s="206" t="s">
        <v>222</v>
      </c>
      <c r="AU1856" s="206" t="s">
        <v>87</v>
      </c>
      <c r="AV1856" s="13" t="s">
        <v>85</v>
      </c>
      <c r="AW1856" s="13" t="s">
        <v>36</v>
      </c>
      <c r="AX1856" s="13" t="s">
        <v>77</v>
      </c>
      <c r="AY1856" s="206" t="s">
        <v>211</v>
      </c>
    </row>
    <row r="1857" spans="1:65" s="13" customFormat="1">
      <c r="B1857" s="196"/>
      <c r="C1857" s="197"/>
      <c r="D1857" s="198" t="s">
        <v>222</v>
      </c>
      <c r="E1857" s="199" t="s">
        <v>19</v>
      </c>
      <c r="F1857" s="200" t="s">
        <v>399</v>
      </c>
      <c r="G1857" s="197"/>
      <c r="H1857" s="199" t="s">
        <v>19</v>
      </c>
      <c r="I1857" s="201"/>
      <c r="J1857" s="197"/>
      <c r="K1857" s="197"/>
      <c r="L1857" s="202"/>
      <c r="M1857" s="203"/>
      <c r="N1857" s="204"/>
      <c r="O1857" s="204"/>
      <c r="P1857" s="204"/>
      <c r="Q1857" s="204"/>
      <c r="R1857" s="204"/>
      <c r="S1857" s="204"/>
      <c r="T1857" s="205"/>
      <c r="AT1857" s="206" t="s">
        <v>222</v>
      </c>
      <c r="AU1857" s="206" t="s">
        <v>87</v>
      </c>
      <c r="AV1857" s="13" t="s">
        <v>85</v>
      </c>
      <c r="AW1857" s="13" t="s">
        <v>36</v>
      </c>
      <c r="AX1857" s="13" t="s">
        <v>77</v>
      </c>
      <c r="AY1857" s="206" t="s">
        <v>211</v>
      </c>
    </row>
    <row r="1858" spans="1:65" s="14" customFormat="1">
      <c r="B1858" s="207"/>
      <c r="C1858" s="208"/>
      <c r="D1858" s="198" t="s">
        <v>222</v>
      </c>
      <c r="E1858" s="209" t="s">
        <v>19</v>
      </c>
      <c r="F1858" s="210" t="s">
        <v>1549</v>
      </c>
      <c r="G1858" s="208"/>
      <c r="H1858" s="211">
        <v>1</v>
      </c>
      <c r="I1858" s="212"/>
      <c r="J1858" s="208"/>
      <c r="K1858" s="208"/>
      <c r="L1858" s="213"/>
      <c r="M1858" s="214"/>
      <c r="N1858" s="215"/>
      <c r="O1858" s="215"/>
      <c r="P1858" s="215"/>
      <c r="Q1858" s="215"/>
      <c r="R1858" s="215"/>
      <c r="S1858" s="215"/>
      <c r="T1858" s="216"/>
      <c r="AT1858" s="217" t="s">
        <v>222</v>
      </c>
      <c r="AU1858" s="217" t="s">
        <v>87</v>
      </c>
      <c r="AV1858" s="14" t="s">
        <v>87</v>
      </c>
      <c r="AW1858" s="14" t="s">
        <v>36</v>
      </c>
      <c r="AX1858" s="14" t="s">
        <v>77</v>
      </c>
      <c r="AY1858" s="217" t="s">
        <v>211</v>
      </c>
    </row>
    <row r="1859" spans="1:65" s="15" customFormat="1">
      <c r="B1859" s="218"/>
      <c r="C1859" s="219"/>
      <c r="D1859" s="198" t="s">
        <v>222</v>
      </c>
      <c r="E1859" s="220" t="s">
        <v>19</v>
      </c>
      <c r="F1859" s="221" t="s">
        <v>227</v>
      </c>
      <c r="G1859" s="219"/>
      <c r="H1859" s="222">
        <v>1</v>
      </c>
      <c r="I1859" s="223"/>
      <c r="J1859" s="219"/>
      <c r="K1859" s="219"/>
      <c r="L1859" s="224"/>
      <c r="M1859" s="225"/>
      <c r="N1859" s="226"/>
      <c r="O1859" s="226"/>
      <c r="P1859" s="226"/>
      <c r="Q1859" s="226"/>
      <c r="R1859" s="226"/>
      <c r="S1859" s="226"/>
      <c r="T1859" s="227"/>
      <c r="AT1859" s="228" t="s">
        <v>222</v>
      </c>
      <c r="AU1859" s="228" t="s">
        <v>87</v>
      </c>
      <c r="AV1859" s="15" t="s">
        <v>218</v>
      </c>
      <c r="AW1859" s="15" t="s">
        <v>36</v>
      </c>
      <c r="AX1859" s="15" t="s">
        <v>85</v>
      </c>
      <c r="AY1859" s="228" t="s">
        <v>211</v>
      </c>
    </row>
    <row r="1860" spans="1:65" s="2" customFormat="1" ht="66.75" customHeight="1">
      <c r="A1860" s="38"/>
      <c r="B1860" s="39"/>
      <c r="C1860" s="178" t="s">
        <v>1550</v>
      </c>
      <c r="D1860" s="178" t="s">
        <v>214</v>
      </c>
      <c r="E1860" s="179" t="s">
        <v>1551</v>
      </c>
      <c r="F1860" s="180" t="s">
        <v>1552</v>
      </c>
      <c r="G1860" s="181" t="s">
        <v>397</v>
      </c>
      <c r="H1860" s="182">
        <v>1</v>
      </c>
      <c r="I1860" s="183"/>
      <c r="J1860" s="184">
        <f>ROUND(I1860*H1860,2)</f>
        <v>0</v>
      </c>
      <c r="K1860" s="180" t="s">
        <v>19</v>
      </c>
      <c r="L1860" s="43"/>
      <c r="M1860" s="185" t="s">
        <v>19</v>
      </c>
      <c r="N1860" s="186" t="s">
        <v>48</v>
      </c>
      <c r="O1860" s="68"/>
      <c r="P1860" s="187">
        <f>O1860*H1860</f>
        <v>0</v>
      </c>
      <c r="Q1860" s="187">
        <v>0</v>
      </c>
      <c r="R1860" s="187">
        <f>Q1860*H1860</f>
        <v>0</v>
      </c>
      <c r="S1860" s="187">
        <v>0</v>
      </c>
      <c r="T1860" s="188">
        <f>S1860*H1860</f>
        <v>0</v>
      </c>
      <c r="U1860" s="38"/>
      <c r="V1860" s="38"/>
      <c r="W1860" s="38"/>
      <c r="X1860" s="38"/>
      <c r="Y1860" s="38"/>
      <c r="Z1860" s="38"/>
      <c r="AA1860" s="38"/>
      <c r="AB1860" s="38"/>
      <c r="AC1860" s="38"/>
      <c r="AD1860" s="38"/>
      <c r="AE1860" s="38"/>
      <c r="AR1860" s="189" t="s">
        <v>315</v>
      </c>
      <c r="AT1860" s="189" t="s">
        <v>214</v>
      </c>
      <c r="AU1860" s="189" t="s">
        <v>87</v>
      </c>
      <c r="AY1860" s="21" t="s">
        <v>211</v>
      </c>
      <c r="BE1860" s="190">
        <f>IF(N1860="základní",J1860,0)</f>
        <v>0</v>
      </c>
      <c r="BF1860" s="190">
        <f>IF(N1860="snížená",J1860,0)</f>
        <v>0</v>
      </c>
      <c r="BG1860" s="190">
        <f>IF(N1860="zákl. přenesená",J1860,0)</f>
        <v>0</v>
      </c>
      <c r="BH1860" s="190">
        <f>IF(N1860="sníž. přenesená",J1860,0)</f>
        <v>0</v>
      </c>
      <c r="BI1860" s="190">
        <f>IF(N1860="nulová",J1860,0)</f>
        <v>0</v>
      </c>
      <c r="BJ1860" s="21" t="s">
        <v>85</v>
      </c>
      <c r="BK1860" s="190">
        <f>ROUND(I1860*H1860,2)</f>
        <v>0</v>
      </c>
      <c r="BL1860" s="21" t="s">
        <v>315</v>
      </c>
      <c r="BM1860" s="189" t="s">
        <v>1553</v>
      </c>
    </row>
    <row r="1861" spans="1:65" s="13" customFormat="1">
      <c r="B1861" s="196"/>
      <c r="C1861" s="197"/>
      <c r="D1861" s="198" t="s">
        <v>222</v>
      </c>
      <c r="E1861" s="199" t="s">
        <v>19</v>
      </c>
      <c r="F1861" s="200" t="s">
        <v>223</v>
      </c>
      <c r="G1861" s="197"/>
      <c r="H1861" s="199" t="s">
        <v>19</v>
      </c>
      <c r="I1861" s="201"/>
      <c r="J1861" s="197"/>
      <c r="K1861" s="197"/>
      <c r="L1861" s="202"/>
      <c r="M1861" s="203"/>
      <c r="N1861" s="204"/>
      <c r="O1861" s="204"/>
      <c r="P1861" s="204"/>
      <c r="Q1861" s="204"/>
      <c r="R1861" s="204"/>
      <c r="S1861" s="204"/>
      <c r="T1861" s="205"/>
      <c r="AT1861" s="206" t="s">
        <v>222</v>
      </c>
      <c r="AU1861" s="206" t="s">
        <v>87</v>
      </c>
      <c r="AV1861" s="13" t="s">
        <v>85</v>
      </c>
      <c r="AW1861" s="13" t="s">
        <v>36</v>
      </c>
      <c r="AX1861" s="13" t="s">
        <v>77</v>
      </c>
      <c r="AY1861" s="206" t="s">
        <v>211</v>
      </c>
    </row>
    <row r="1862" spans="1:65" s="13" customFormat="1">
      <c r="B1862" s="196"/>
      <c r="C1862" s="197"/>
      <c r="D1862" s="198" t="s">
        <v>222</v>
      </c>
      <c r="E1862" s="199" t="s">
        <v>19</v>
      </c>
      <c r="F1862" s="200" t="s">
        <v>540</v>
      </c>
      <c r="G1862" s="197"/>
      <c r="H1862" s="199" t="s">
        <v>19</v>
      </c>
      <c r="I1862" s="201"/>
      <c r="J1862" s="197"/>
      <c r="K1862" s="197"/>
      <c r="L1862" s="202"/>
      <c r="M1862" s="203"/>
      <c r="N1862" s="204"/>
      <c r="O1862" s="204"/>
      <c r="P1862" s="204"/>
      <c r="Q1862" s="204"/>
      <c r="R1862" s="204"/>
      <c r="S1862" s="204"/>
      <c r="T1862" s="205"/>
      <c r="AT1862" s="206" t="s">
        <v>222</v>
      </c>
      <c r="AU1862" s="206" t="s">
        <v>87</v>
      </c>
      <c r="AV1862" s="13" t="s">
        <v>85</v>
      </c>
      <c r="AW1862" s="13" t="s">
        <v>36</v>
      </c>
      <c r="AX1862" s="13" t="s">
        <v>77</v>
      </c>
      <c r="AY1862" s="206" t="s">
        <v>211</v>
      </c>
    </row>
    <row r="1863" spans="1:65" s="13" customFormat="1">
      <c r="B1863" s="196"/>
      <c r="C1863" s="197"/>
      <c r="D1863" s="198" t="s">
        <v>222</v>
      </c>
      <c r="E1863" s="199" t="s">
        <v>19</v>
      </c>
      <c r="F1863" s="200" t="s">
        <v>399</v>
      </c>
      <c r="G1863" s="197"/>
      <c r="H1863" s="199" t="s">
        <v>19</v>
      </c>
      <c r="I1863" s="201"/>
      <c r="J1863" s="197"/>
      <c r="K1863" s="197"/>
      <c r="L1863" s="202"/>
      <c r="M1863" s="203"/>
      <c r="N1863" s="204"/>
      <c r="O1863" s="204"/>
      <c r="P1863" s="204"/>
      <c r="Q1863" s="204"/>
      <c r="R1863" s="204"/>
      <c r="S1863" s="204"/>
      <c r="T1863" s="205"/>
      <c r="AT1863" s="206" t="s">
        <v>222</v>
      </c>
      <c r="AU1863" s="206" t="s">
        <v>87</v>
      </c>
      <c r="AV1863" s="13" t="s">
        <v>85</v>
      </c>
      <c r="AW1863" s="13" t="s">
        <v>36</v>
      </c>
      <c r="AX1863" s="13" t="s">
        <v>77</v>
      </c>
      <c r="AY1863" s="206" t="s">
        <v>211</v>
      </c>
    </row>
    <row r="1864" spans="1:65" s="14" customFormat="1">
      <c r="B1864" s="207"/>
      <c r="C1864" s="208"/>
      <c r="D1864" s="198" t="s">
        <v>222</v>
      </c>
      <c r="E1864" s="209" t="s">
        <v>19</v>
      </c>
      <c r="F1864" s="210" t="s">
        <v>1554</v>
      </c>
      <c r="G1864" s="208"/>
      <c r="H1864" s="211">
        <v>1</v>
      </c>
      <c r="I1864" s="212"/>
      <c r="J1864" s="208"/>
      <c r="K1864" s="208"/>
      <c r="L1864" s="213"/>
      <c r="M1864" s="214"/>
      <c r="N1864" s="215"/>
      <c r="O1864" s="215"/>
      <c r="P1864" s="215"/>
      <c r="Q1864" s="215"/>
      <c r="R1864" s="215"/>
      <c r="S1864" s="215"/>
      <c r="T1864" s="216"/>
      <c r="AT1864" s="217" t="s">
        <v>222</v>
      </c>
      <c r="AU1864" s="217" t="s">
        <v>87</v>
      </c>
      <c r="AV1864" s="14" t="s">
        <v>87</v>
      </c>
      <c r="AW1864" s="14" t="s">
        <v>36</v>
      </c>
      <c r="AX1864" s="14" t="s">
        <v>77</v>
      </c>
      <c r="AY1864" s="217" t="s">
        <v>211</v>
      </c>
    </row>
    <row r="1865" spans="1:65" s="15" customFormat="1">
      <c r="B1865" s="218"/>
      <c r="C1865" s="219"/>
      <c r="D1865" s="198" t="s">
        <v>222</v>
      </c>
      <c r="E1865" s="220" t="s">
        <v>19</v>
      </c>
      <c r="F1865" s="221" t="s">
        <v>227</v>
      </c>
      <c r="G1865" s="219"/>
      <c r="H1865" s="222">
        <v>1</v>
      </c>
      <c r="I1865" s="223"/>
      <c r="J1865" s="219"/>
      <c r="K1865" s="219"/>
      <c r="L1865" s="224"/>
      <c r="M1865" s="225"/>
      <c r="N1865" s="226"/>
      <c r="O1865" s="226"/>
      <c r="P1865" s="226"/>
      <c r="Q1865" s="226"/>
      <c r="R1865" s="226"/>
      <c r="S1865" s="226"/>
      <c r="T1865" s="227"/>
      <c r="AT1865" s="228" t="s">
        <v>222</v>
      </c>
      <c r="AU1865" s="228" t="s">
        <v>87</v>
      </c>
      <c r="AV1865" s="15" t="s">
        <v>218</v>
      </c>
      <c r="AW1865" s="15" t="s">
        <v>36</v>
      </c>
      <c r="AX1865" s="15" t="s">
        <v>85</v>
      </c>
      <c r="AY1865" s="228" t="s">
        <v>211</v>
      </c>
    </row>
    <row r="1866" spans="1:65" s="2" customFormat="1" ht="55.5" customHeight="1">
      <c r="A1866" s="38"/>
      <c r="B1866" s="39"/>
      <c r="C1866" s="178" t="s">
        <v>1555</v>
      </c>
      <c r="D1866" s="178" t="s">
        <v>214</v>
      </c>
      <c r="E1866" s="179" t="s">
        <v>1556</v>
      </c>
      <c r="F1866" s="180" t="s">
        <v>1557</v>
      </c>
      <c r="G1866" s="181" t="s">
        <v>397</v>
      </c>
      <c r="H1866" s="182">
        <v>1</v>
      </c>
      <c r="I1866" s="183"/>
      <c r="J1866" s="184">
        <f>ROUND(I1866*H1866,2)</f>
        <v>0</v>
      </c>
      <c r="K1866" s="180" t="s">
        <v>19</v>
      </c>
      <c r="L1866" s="43"/>
      <c r="M1866" s="185" t="s">
        <v>19</v>
      </c>
      <c r="N1866" s="186" t="s">
        <v>48</v>
      </c>
      <c r="O1866" s="68"/>
      <c r="P1866" s="187">
        <f>O1866*H1866</f>
        <v>0</v>
      </c>
      <c r="Q1866" s="187">
        <v>0</v>
      </c>
      <c r="R1866" s="187">
        <f>Q1866*H1866</f>
        <v>0</v>
      </c>
      <c r="S1866" s="187">
        <v>0</v>
      </c>
      <c r="T1866" s="188">
        <f>S1866*H1866</f>
        <v>0</v>
      </c>
      <c r="U1866" s="38"/>
      <c r="V1866" s="38"/>
      <c r="W1866" s="38"/>
      <c r="X1866" s="38"/>
      <c r="Y1866" s="38"/>
      <c r="Z1866" s="38"/>
      <c r="AA1866" s="38"/>
      <c r="AB1866" s="38"/>
      <c r="AC1866" s="38"/>
      <c r="AD1866" s="38"/>
      <c r="AE1866" s="38"/>
      <c r="AR1866" s="189" t="s">
        <v>315</v>
      </c>
      <c r="AT1866" s="189" t="s">
        <v>214</v>
      </c>
      <c r="AU1866" s="189" t="s">
        <v>87</v>
      </c>
      <c r="AY1866" s="21" t="s">
        <v>211</v>
      </c>
      <c r="BE1866" s="190">
        <f>IF(N1866="základní",J1866,0)</f>
        <v>0</v>
      </c>
      <c r="BF1866" s="190">
        <f>IF(N1866="snížená",J1866,0)</f>
        <v>0</v>
      </c>
      <c r="BG1866" s="190">
        <f>IF(N1866="zákl. přenesená",J1866,0)</f>
        <v>0</v>
      </c>
      <c r="BH1866" s="190">
        <f>IF(N1866="sníž. přenesená",J1866,0)</f>
        <v>0</v>
      </c>
      <c r="BI1866" s="190">
        <f>IF(N1866="nulová",J1866,0)</f>
        <v>0</v>
      </c>
      <c r="BJ1866" s="21" t="s">
        <v>85</v>
      </c>
      <c r="BK1866" s="190">
        <f>ROUND(I1866*H1866,2)</f>
        <v>0</v>
      </c>
      <c r="BL1866" s="21" t="s">
        <v>315</v>
      </c>
      <c r="BM1866" s="189" t="s">
        <v>1558</v>
      </c>
    </row>
    <row r="1867" spans="1:65" s="13" customFormat="1">
      <c r="B1867" s="196"/>
      <c r="C1867" s="197"/>
      <c r="D1867" s="198" t="s">
        <v>222</v>
      </c>
      <c r="E1867" s="199" t="s">
        <v>19</v>
      </c>
      <c r="F1867" s="200" t="s">
        <v>223</v>
      </c>
      <c r="G1867" s="197"/>
      <c r="H1867" s="199" t="s">
        <v>19</v>
      </c>
      <c r="I1867" s="201"/>
      <c r="J1867" s="197"/>
      <c r="K1867" s="197"/>
      <c r="L1867" s="202"/>
      <c r="M1867" s="203"/>
      <c r="N1867" s="204"/>
      <c r="O1867" s="204"/>
      <c r="P1867" s="204"/>
      <c r="Q1867" s="204"/>
      <c r="R1867" s="204"/>
      <c r="S1867" s="204"/>
      <c r="T1867" s="205"/>
      <c r="AT1867" s="206" t="s">
        <v>222</v>
      </c>
      <c r="AU1867" s="206" t="s">
        <v>87</v>
      </c>
      <c r="AV1867" s="13" t="s">
        <v>85</v>
      </c>
      <c r="AW1867" s="13" t="s">
        <v>36</v>
      </c>
      <c r="AX1867" s="13" t="s">
        <v>77</v>
      </c>
      <c r="AY1867" s="206" t="s">
        <v>211</v>
      </c>
    </row>
    <row r="1868" spans="1:65" s="13" customFormat="1">
      <c r="B1868" s="196"/>
      <c r="C1868" s="197"/>
      <c r="D1868" s="198" t="s">
        <v>222</v>
      </c>
      <c r="E1868" s="199" t="s">
        <v>19</v>
      </c>
      <c r="F1868" s="200" t="s">
        <v>540</v>
      </c>
      <c r="G1868" s="197"/>
      <c r="H1868" s="199" t="s">
        <v>19</v>
      </c>
      <c r="I1868" s="201"/>
      <c r="J1868" s="197"/>
      <c r="K1868" s="197"/>
      <c r="L1868" s="202"/>
      <c r="M1868" s="203"/>
      <c r="N1868" s="204"/>
      <c r="O1868" s="204"/>
      <c r="P1868" s="204"/>
      <c r="Q1868" s="204"/>
      <c r="R1868" s="204"/>
      <c r="S1868" s="204"/>
      <c r="T1868" s="205"/>
      <c r="AT1868" s="206" t="s">
        <v>222</v>
      </c>
      <c r="AU1868" s="206" t="s">
        <v>87</v>
      </c>
      <c r="AV1868" s="13" t="s">
        <v>85</v>
      </c>
      <c r="AW1868" s="13" t="s">
        <v>36</v>
      </c>
      <c r="AX1868" s="13" t="s">
        <v>77</v>
      </c>
      <c r="AY1868" s="206" t="s">
        <v>211</v>
      </c>
    </row>
    <row r="1869" spans="1:65" s="13" customFormat="1">
      <c r="B1869" s="196"/>
      <c r="C1869" s="197"/>
      <c r="D1869" s="198" t="s">
        <v>222</v>
      </c>
      <c r="E1869" s="199" t="s">
        <v>19</v>
      </c>
      <c r="F1869" s="200" t="s">
        <v>399</v>
      </c>
      <c r="G1869" s="197"/>
      <c r="H1869" s="199" t="s">
        <v>19</v>
      </c>
      <c r="I1869" s="201"/>
      <c r="J1869" s="197"/>
      <c r="K1869" s="197"/>
      <c r="L1869" s="202"/>
      <c r="M1869" s="203"/>
      <c r="N1869" s="204"/>
      <c r="O1869" s="204"/>
      <c r="P1869" s="204"/>
      <c r="Q1869" s="204"/>
      <c r="R1869" s="204"/>
      <c r="S1869" s="204"/>
      <c r="T1869" s="205"/>
      <c r="AT1869" s="206" t="s">
        <v>222</v>
      </c>
      <c r="AU1869" s="206" t="s">
        <v>87</v>
      </c>
      <c r="AV1869" s="13" t="s">
        <v>85</v>
      </c>
      <c r="AW1869" s="13" t="s">
        <v>36</v>
      </c>
      <c r="AX1869" s="13" t="s">
        <v>77</v>
      </c>
      <c r="AY1869" s="206" t="s">
        <v>211</v>
      </c>
    </row>
    <row r="1870" spans="1:65" s="14" customFormat="1">
      <c r="B1870" s="207"/>
      <c r="C1870" s="208"/>
      <c r="D1870" s="198" t="s">
        <v>222</v>
      </c>
      <c r="E1870" s="209" t="s">
        <v>19</v>
      </c>
      <c r="F1870" s="210" t="s">
        <v>1559</v>
      </c>
      <c r="G1870" s="208"/>
      <c r="H1870" s="211">
        <v>1</v>
      </c>
      <c r="I1870" s="212"/>
      <c r="J1870" s="208"/>
      <c r="K1870" s="208"/>
      <c r="L1870" s="213"/>
      <c r="M1870" s="214"/>
      <c r="N1870" s="215"/>
      <c r="O1870" s="215"/>
      <c r="P1870" s="215"/>
      <c r="Q1870" s="215"/>
      <c r="R1870" s="215"/>
      <c r="S1870" s="215"/>
      <c r="T1870" s="216"/>
      <c r="AT1870" s="217" t="s">
        <v>222</v>
      </c>
      <c r="AU1870" s="217" t="s">
        <v>87</v>
      </c>
      <c r="AV1870" s="14" t="s">
        <v>87</v>
      </c>
      <c r="AW1870" s="14" t="s">
        <v>36</v>
      </c>
      <c r="AX1870" s="14" t="s">
        <v>77</v>
      </c>
      <c r="AY1870" s="217" t="s">
        <v>211</v>
      </c>
    </row>
    <row r="1871" spans="1:65" s="15" customFormat="1">
      <c r="B1871" s="218"/>
      <c r="C1871" s="219"/>
      <c r="D1871" s="198" t="s">
        <v>222</v>
      </c>
      <c r="E1871" s="220" t="s">
        <v>19</v>
      </c>
      <c r="F1871" s="221" t="s">
        <v>227</v>
      </c>
      <c r="G1871" s="219"/>
      <c r="H1871" s="222">
        <v>1</v>
      </c>
      <c r="I1871" s="223"/>
      <c r="J1871" s="219"/>
      <c r="K1871" s="219"/>
      <c r="L1871" s="224"/>
      <c r="M1871" s="225"/>
      <c r="N1871" s="226"/>
      <c r="O1871" s="226"/>
      <c r="P1871" s="226"/>
      <c r="Q1871" s="226"/>
      <c r="R1871" s="226"/>
      <c r="S1871" s="226"/>
      <c r="T1871" s="227"/>
      <c r="AT1871" s="228" t="s">
        <v>222</v>
      </c>
      <c r="AU1871" s="228" t="s">
        <v>87</v>
      </c>
      <c r="AV1871" s="15" t="s">
        <v>218</v>
      </c>
      <c r="AW1871" s="15" t="s">
        <v>36</v>
      </c>
      <c r="AX1871" s="15" t="s">
        <v>85</v>
      </c>
      <c r="AY1871" s="228" t="s">
        <v>211</v>
      </c>
    </row>
    <row r="1872" spans="1:65" s="2" customFormat="1" ht="90" customHeight="1">
      <c r="A1872" s="38"/>
      <c r="B1872" s="39"/>
      <c r="C1872" s="178" t="s">
        <v>1560</v>
      </c>
      <c r="D1872" s="178" t="s">
        <v>214</v>
      </c>
      <c r="E1872" s="179" t="s">
        <v>1561</v>
      </c>
      <c r="F1872" s="180" t="s">
        <v>1562</v>
      </c>
      <c r="G1872" s="181" t="s">
        <v>397</v>
      </c>
      <c r="H1872" s="182">
        <v>1</v>
      </c>
      <c r="I1872" s="183"/>
      <c r="J1872" s="184">
        <f>ROUND(I1872*H1872,2)</f>
        <v>0</v>
      </c>
      <c r="K1872" s="180" t="s">
        <v>19</v>
      </c>
      <c r="L1872" s="43"/>
      <c r="M1872" s="185" t="s">
        <v>19</v>
      </c>
      <c r="N1872" s="186" t="s">
        <v>48</v>
      </c>
      <c r="O1872" s="68"/>
      <c r="P1872" s="187">
        <f>O1872*H1872</f>
        <v>0</v>
      </c>
      <c r="Q1872" s="187">
        <v>0</v>
      </c>
      <c r="R1872" s="187">
        <f>Q1872*H1872</f>
        <v>0</v>
      </c>
      <c r="S1872" s="187">
        <v>0</v>
      </c>
      <c r="T1872" s="188">
        <f>S1872*H1872</f>
        <v>0</v>
      </c>
      <c r="U1872" s="38"/>
      <c r="V1872" s="38"/>
      <c r="W1872" s="38"/>
      <c r="X1872" s="38"/>
      <c r="Y1872" s="38"/>
      <c r="Z1872" s="38"/>
      <c r="AA1872" s="38"/>
      <c r="AB1872" s="38"/>
      <c r="AC1872" s="38"/>
      <c r="AD1872" s="38"/>
      <c r="AE1872" s="38"/>
      <c r="AR1872" s="189" t="s">
        <v>315</v>
      </c>
      <c r="AT1872" s="189" t="s">
        <v>214</v>
      </c>
      <c r="AU1872" s="189" t="s">
        <v>87</v>
      </c>
      <c r="AY1872" s="21" t="s">
        <v>211</v>
      </c>
      <c r="BE1872" s="190">
        <f>IF(N1872="základní",J1872,0)</f>
        <v>0</v>
      </c>
      <c r="BF1872" s="190">
        <f>IF(N1872="snížená",J1872,0)</f>
        <v>0</v>
      </c>
      <c r="BG1872" s="190">
        <f>IF(N1872="zákl. přenesená",J1872,0)</f>
        <v>0</v>
      </c>
      <c r="BH1872" s="190">
        <f>IF(N1872="sníž. přenesená",J1872,0)</f>
        <v>0</v>
      </c>
      <c r="BI1872" s="190">
        <f>IF(N1872="nulová",J1872,0)</f>
        <v>0</v>
      </c>
      <c r="BJ1872" s="21" t="s">
        <v>85</v>
      </c>
      <c r="BK1872" s="190">
        <f>ROUND(I1872*H1872,2)</f>
        <v>0</v>
      </c>
      <c r="BL1872" s="21" t="s">
        <v>315</v>
      </c>
      <c r="BM1872" s="189" t="s">
        <v>1563</v>
      </c>
    </row>
    <row r="1873" spans="1:65" s="13" customFormat="1">
      <c r="B1873" s="196"/>
      <c r="C1873" s="197"/>
      <c r="D1873" s="198" t="s">
        <v>222</v>
      </c>
      <c r="E1873" s="199" t="s">
        <v>19</v>
      </c>
      <c r="F1873" s="200" t="s">
        <v>223</v>
      </c>
      <c r="G1873" s="197"/>
      <c r="H1873" s="199" t="s">
        <v>19</v>
      </c>
      <c r="I1873" s="201"/>
      <c r="J1873" s="197"/>
      <c r="K1873" s="197"/>
      <c r="L1873" s="202"/>
      <c r="M1873" s="203"/>
      <c r="N1873" s="204"/>
      <c r="O1873" s="204"/>
      <c r="P1873" s="204"/>
      <c r="Q1873" s="204"/>
      <c r="R1873" s="204"/>
      <c r="S1873" s="204"/>
      <c r="T1873" s="205"/>
      <c r="AT1873" s="206" t="s">
        <v>222</v>
      </c>
      <c r="AU1873" s="206" t="s">
        <v>87</v>
      </c>
      <c r="AV1873" s="13" t="s">
        <v>85</v>
      </c>
      <c r="AW1873" s="13" t="s">
        <v>36</v>
      </c>
      <c r="AX1873" s="13" t="s">
        <v>77</v>
      </c>
      <c r="AY1873" s="206" t="s">
        <v>211</v>
      </c>
    </row>
    <row r="1874" spans="1:65" s="13" customFormat="1">
      <c r="B1874" s="196"/>
      <c r="C1874" s="197"/>
      <c r="D1874" s="198" t="s">
        <v>222</v>
      </c>
      <c r="E1874" s="199" t="s">
        <v>19</v>
      </c>
      <c r="F1874" s="200" t="s">
        <v>540</v>
      </c>
      <c r="G1874" s="197"/>
      <c r="H1874" s="199" t="s">
        <v>19</v>
      </c>
      <c r="I1874" s="201"/>
      <c r="J1874" s="197"/>
      <c r="K1874" s="197"/>
      <c r="L1874" s="202"/>
      <c r="M1874" s="203"/>
      <c r="N1874" s="204"/>
      <c r="O1874" s="204"/>
      <c r="P1874" s="204"/>
      <c r="Q1874" s="204"/>
      <c r="R1874" s="204"/>
      <c r="S1874" s="204"/>
      <c r="T1874" s="205"/>
      <c r="AT1874" s="206" t="s">
        <v>222</v>
      </c>
      <c r="AU1874" s="206" t="s">
        <v>87</v>
      </c>
      <c r="AV1874" s="13" t="s">
        <v>85</v>
      </c>
      <c r="AW1874" s="13" t="s">
        <v>36</v>
      </c>
      <c r="AX1874" s="13" t="s">
        <v>77</v>
      </c>
      <c r="AY1874" s="206" t="s">
        <v>211</v>
      </c>
    </row>
    <row r="1875" spans="1:65" s="13" customFormat="1">
      <c r="B1875" s="196"/>
      <c r="C1875" s="197"/>
      <c r="D1875" s="198" t="s">
        <v>222</v>
      </c>
      <c r="E1875" s="199" t="s">
        <v>19</v>
      </c>
      <c r="F1875" s="200" t="s">
        <v>399</v>
      </c>
      <c r="G1875" s="197"/>
      <c r="H1875" s="199" t="s">
        <v>19</v>
      </c>
      <c r="I1875" s="201"/>
      <c r="J1875" s="197"/>
      <c r="K1875" s="197"/>
      <c r="L1875" s="202"/>
      <c r="M1875" s="203"/>
      <c r="N1875" s="204"/>
      <c r="O1875" s="204"/>
      <c r="P1875" s="204"/>
      <c r="Q1875" s="204"/>
      <c r="R1875" s="204"/>
      <c r="S1875" s="204"/>
      <c r="T1875" s="205"/>
      <c r="AT1875" s="206" t="s">
        <v>222</v>
      </c>
      <c r="AU1875" s="206" t="s">
        <v>87</v>
      </c>
      <c r="AV1875" s="13" t="s">
        <v>85</v>
      </c>
      <c r="AW1875" s="13" t="s">
        <v>36</v>
      </c>
      <c r="AX1875" s="13" t="s">
        <v>77</v>
      </c>
      <c r="AY1875" s="206" t="s">
        <v>211</v>
      </c>
    </row>
    <row r="1876" spans="1:65" s="14" customFormat="1">
      <c r="B1876" s="207"/>
      <c r="C1876" s="208"/>
      <c r="D1876" s="198" t="s">
        <v>222</v>
      </c>
      <c r="E1876" s="209" t="s">
        <v>19</v>
      </c>
      <c r="F1876" s="210" t="s">
        <v>1564</v>
      </c>
      <c r="G1876" s="208"/>
      <c r="H1876" s="211">
        <v>1</v>
      </c>
      <c r="I1876" s="212"/>
      <c r="J1876" s="208"/>
      <c r="K1876" s="208"/>
      <c r="L1876" s="213"/>
      <c r="M1876" s="214"/>
      <c r="N1876" s="215"/>
      <c r="O1876" s="215"/>
      <c r="P1876" s="215"/>
      <c r="Q1876" s="215"/>
      <c r="R1876" s="215"/>
      <c r="S1876" s="215"/>
      <c r="T1876" s="216"/>
      <c r="AT1876" s="217" t="s">
        <v>222</v>
      </c>
      <c r="AU1876" s="217" t="s">
        <v>87</v>
      </c>
      <c r="AV1876" s="14" t="s">
        <v>87</v>
      </c>
      <c r="AW1876" s="14" t="s">
        <v>36</v>
      </c>
      <c r="AX1876" s="14" t="s">
        <v>77</v>
      </c>
      <c r="AY1876" s="217" t="s">
        <v>211</v>
      </c>
    </row>
    <row r="1877" spans="1:65" s="15" customFormat="1">
      <c r="B1877" s="218"/>
      <c r="C1877" s="219"/>
      <c r="D1877" s="198" t="s">
        <v>222</v>
      </c>
      <c r="E1877" s="220" t="s">
        <v>19</v>
      </c>
      <c r="F1877" s="221" t="s">
        <v>227</v>
      </c>
      <c r="G1877" s="219"/>
      <c r="H1877" s="222">
        <v>1</v>
      </c>
      <c r="I1877" s="223"/>
      <c r="J1877" s="219"/>
      <c r="K1877" s="219"/>
      <c r="L1877" s="224"/>
      <c r="M1877" s="225"/>
      <c r="N1877" s="226"/>
      <c r="O1877" s="226"/>
      <c r="P1877" s="226"/>
      <c r="Q1877" s="226"/>
      <c r="R1877" s="226"/>
      <c r="S1877" s="226"/>
      <c r="T1877" s="227"/>
      <c r="AT1877" s="228" t="s">
        <v>222</v>
      </c>
      <c r="AU1877" s="228" t="s">
        <v>87</v>
      </c>
      <c r="AV1877" s="15" t="s">
        <v>218</v>
      </c>
      <c r="AW1877" s="15" t="s">
        <v>36</v>
      </c>
      <c r="AX1877" s="15" t="s">
        <v>85</v>
      </c>
      <c r="AY1877" s="228" t="s">
        <v>211</v>
      </c>
    </row>
    <row r="1878" spans="1:65" s="2" customFormat="1" ht="90" customHeight="1">
      <c r="A1878" s="38"/>
      <c r="B1878" s="39"/>
      <c r="C1878" s="178" t="s">
        <v>1565</v>
      </c>
      <c r="D1878" s="178" t="s">
        <v>214</v>
      </c>
      <c r="E1878" s="179" t="s">
        <v>1566</v>
      </c>
      <c r="F1878" s="180" t="s">
        <v>1567</v>
      </c>
      <c r="G1878" s="181" t="s">
        <v>397</v>
      </c>
      <c r="H1878" s="182">
        <v>1</v>
      </c>
      <c r="I1878" s="183"/>
      <c r="J1878" s="184">
        <f>ROUND(I1878*H1878,2)</f>
        <v>0</v>
      </c>
      <c r="K1878" s="180" t="s">
        <v>19</v>
      </c>
      <c r="L1878" s="43"/>
      <c r="M1878" s="185" t="s">
        <v>19</v>
      </c>
      <c r="N1878" s="186" t="s">
        <v>48</v>
      </c>
      <c r="O1878" s="68"/>
      <c r="P1878" s="187">
        <f>O1878*H1878</f>
        <v>0</v>
      </c>
      <c r="Q1878" s="187">
        <v>0</v>
      </c>
      <c r="R1878" s="187">
        <f>Q1878*H1878</f>
        <v>0</v>
      </c>
      <c r="S1878" s="187">
        <v>0</v>
      </c>
      <c r="T1878" s="188">
        <f>S1878*H1878</f>
        <v>0</v>
      </c>
      <c r="U1878" s="38"/>
      <c r="V1878" s="38"/>
      <c r="W1878" s="38"/>
      <c r="X1878" s="38"/>
      <c r="Y1878" s="38"/>
      <c r="Z1878" s="38"/>
      <c r="AA1878" s="38"/>
      <c r="AB1878" s="38"/>
      <c r="AC1878" s="38"/>
      <c r="AD1878" s="38"/>
      <c r="AE1878" s="38"/>
      <c r="AR1878" s="189" t="s">
        <v>315</v>
      </c>
      <c r="AT1878" s="189" t="s">
        <v>214</v>
      </c>
      <c r="AU1878" s="189" t="s">
        <v>87</v>
      </c>
      <c r="AY1878" s="21" t="s">
        <v>211</v>
      </c>
      <c r="BE1878" s="190">
        <f>IF(N1878="základní",J1878,0)</f>
        <v>0</v>
      </c>
      <c r="BF1878" s="190">
        <f>IF(N1878="snížená",J1878,0)</f>
        <v>0</v>
      </c>
      <c r="BG1878" s="190">
        <f>IF(N1878="zákl. přenesená",J1878,0)</f>
        <v>0</v>
      </c>
      <c r="BH1878" s="190">
        <f>IF(N1878="sníž. přenesená",J1878,0)</f>
        <v>0</v>
      </c>
      <c r="BI1878" s="190">
        <f>IF(N1878="nulová",J1878,0)</f>
        <v>0</v>
      </c>
      <c r="BJ1878" s="21" t="s">
        <v>85</v>
      </c>
      <c r="BK1878" s="190">
        <f>ROUND(I1878*H1878,2)</f>
        <v>0</v>
      </c>
      <c r="BL1878" s="21" t="s">
        <v>315</v>
      </c>
      <c r="BM1878" s="189" t="s">
        <v>1568</v>
      </c>
    </row>
    <row r="1879" spans="1:65" s="13" customFormat="1">
      <c r="B1879" s="196"/>
      <c r="C1879" s="197"/>
      <c r="D1879" s="198" t="s">
        <v>222</v>
      </c>
      <c r="E1879" s="199" t="s">
        <v>19</v>
      </c>
      <c r="F1879" s="200" t="s">
        <v>223</v>
      </c>
      <c r="G1879" s="197"/>
      <c r="H1879" s="199" t="s">
        <v>19</v>
      </c>
      <c r="I1879" s="201"/>
      <c r="J1879" s="197"/>
      <c r="K1879" s="197"/>
      <c r="L1879" s="202"/>
      <c r="M1879" s="203"/>
      <c r="N1879" s="204"/>
      <c r="O1879" s="204"/>
      <c r="P1879" s="204"/>
      <c r="Q1879" s="204"/>
      <c r="R1879" s="204"/>
      <c r="S1879" s="204"/>
      <c r="T1879" s="205"/>
      <c r="AT1879" s="206" t="s">
        <v>222</v>
      </c>
      <c r="AU1879" s="206" t="s">
        <v>87</v>
      </c>
      <c r="AV1879" s="13" t="s">
        <v>85</v>
      </c>
      <c r="AW1879" s="13" t="s">
        <v>36</v>
      </c>
      <c r="AX1879" s="13" t="s">
        <v>77</v>
      </c>
      <c r="AY1879" s="206" t="s">
        <v>211</v>
      </c>
    </row>
    <row r="1880" spans="1:65" s="13" customFormat="1">
      <c r="B1880" s="196"/>
      <c r="C1880" s="197"/>
      <c r="D1880" s="198" t="s">
        <v>222</v>
      </c>
      <c r="E1880" s="199" t="s">
        <v>19</v>
      </c>
      <c r="F1880" s="200" t="s">
        <v>540</v>
      </c>
      <c r="G1880" s="197"/>
      <c r="H1880" s="199" t="s">
        <v>19</v>
      </c>
      <c r="I1880" s="201"/>
      <c r="J1880" s="197"/>
      <c r="K1880" s="197"/>
      <c r="L1880" s="202"/>
      <c r="M1880" s="203"/>
      <c r="N1880" s="204"/>
      <c r="O1880" s="204"/>
      <c r="P1880" s="204"/>
      <c r="Q1880" s="204"/>
      <c r="R1880" s="204"/>
      <c r="S1880" s="204"/>
      <c r="T1880" s="205"/>
      <c r="AT1880" s="206" t="s">
        <v>222</v>
      </c>
      <c r="AU1880" s="206" t="s">
        <v>87</v>
      </c>
      <c r="AV1880" s="13" t="s">
        <v>85</v>
      </c>
      <c r="AW1880" s="13" t="s">
        <v>36</v>
      </c>
      <c r="AX1880" s="13" t="s">
        <v>77</v>
      </c>
      <c r="AY1880" s="206" t="s">
        <v>211</v>
      </c>
    </row>
    <row r="1881" spans="1:65" s="13" customFormat="1">
      <c r="B1881" s="196"/>
      <c r="C1881" s="197"/>
      <c r="D1881" s="198" t="s">
        <v>222</v>
      </c>
      <c r="E1881" s="199" t="s">
        <v>19</v>
      </c>
      <c r="F1881" s="200" t="s">
        <v>399</v>
      </c>
      <c r="G1881" s="197"/>
      <c r="H1881" s="199" t="s">
        <v>19</v>
      </c>
      <c r="I1881" s="201"/>
      <c r="J1881" s="197"/>
      <c r="K1881" s="197"/>
      <c r="L1881" s="202"/>
      <c r="M1881" s="203"/>
      <c r="N1881" s="204"/>
      <c r="O1881" s="204"/>
      <c r="P1881" s="204"/>
      <c r="Q1881" s="204"/>
      <c r="R1881" s="204"/>
      <c r="S1881" s="204"/>
      <c r="T1881" s="205"/>
      <c r="AT1881" s="206" t="s">
        <v>222</v>
      </c>
      <c r="AU1881" s="206" t="s">
        <v>87</v>
      </c>
      <c r="AV1881" s="13" t="s">
        <v>85</v>
      </c>
      <c r="AW1881" s="13" t="s">
        <v>36</v>
      </c>
      <c r="AX1881" s="13" t="s">
        <v>77</v>
      </c>
      <c r="AY1881" s="206" t="s">
        <v>211</v>
      </c>
    </row>
    <row r="1882" spans="1:65" s="14" customFormat="1">
      <c r="B1882" s="207"/>
      <c r="C1882" s="208"/>
      <c r="D1882" s="198" t="s">
        <v>222</v>
      </c>
      <c r="E1882" s="209" t="s">
        <v>19</v>
      </c>
      <c r="F1882" s="210" t="s">
        <v>1569</v>
      </c>
      <c r="G1882" s="208"/>
      <c r="H1882" s="211">
        <v>1</v>
      </c>
      <c r="I1882" s="212"/>
      <c r="J1882" s="208"/>
      <c r="K1882" s="208"/>
      <c r="L1882" s="213"/>
      <c r="M1882" s="214"/>
      <c r="N1882" s="215"/>
      <c r="O1882" s="215"/>
      <c r="P1882" s="215"/>
      <c r="Q1882" s="215"/>
      <c r="R1882" s="215"/>
      <c r="S1882" s="215"/>
      <c r="T1882" s="216"/>
      <c r="AT1882" s="217" t="s">
        <v>222</v>
      </c>
      <c r="AU1882" s="217" t="s">
        <v>87</v>
      </c>
      <c r="AV1882" s="14" t="s">
        <v>87</v>
      </c>
      <c r="AW1882" s="14" t="s">
        <v>36</v>
      </c>
      <c r="AX1882" s="14" t="s">
        <v>77</v>
      </c>
      <c r="AY1882" s="217" t="s">
        <v>211</v>
      </c>
    </row>
    <row r="1883" spans="1:65" s="15" customFormat="1">
      <c r="B1883" s="218"/>
      <c r="C1883" s="219"/>
      <c r="D1883" s="198" t="s">
        <v>222</v>
      </c>
      <c r="E1883" s="220" t="s">
        <v>19</v>
      </c>
      <c r="F1883" s="221" t="s">
        <v>227</v>
      </c>
      <c r="G1883" s="219"/>
      <c r="H1883" s="222">
        <v>1</v>
      </c>
      <c r="I1883" s="223"/>
      <c r="J1883" s="219"/>
      <c r="K1883" s="219"/>
      <c r="L1883" s="224"/>
      <c r="M1883" s="225"/>
      <c r="N1883" s="226"/>
      <c r="O1883" s="226"/>
      <c r="P1883" s="226"/>
      <c r="Q1883" s="226"/>
      <c r="R1883" s="226"/>
      <c r="S1883" s="226"/>
      <c r="T1883" s="227"/>
      <c r="AT1883" s="228" t="s">
        <v>222</v>
      </c>
      <c r="AU1883" s="228" t="s">
        <v>87</v>
      </c>
      <c r="AV1883" s="15" t="s">
        <v>218</v>
      </c>
      <c r="AW1883" s="15" t="s">
        <v>36</v>
      </c>
      <c r="AX1883" s="15" t="s">
        <v>85</v>
      </c>
      <c r="AY1883" s="228" t="s">
        <v>211</v>
      </c>
    </row>
    <row r="1884" spans="1:65" s="2" customFormat="1" ht="76.349999999999994" customHeight="1">
      <c r="A1884" s="38"/>
      <c r="B1884" s="39"/>
      <c r="C1884" s="178" t="s">
        <v>1570</v>
      </c>
      <c r="D1884" s="178" t="s">
        <v>214</v>
      </c>
      <c r="E1884" s="179" t="s">
        <v>1571</v>
      </c>
      <c r="F1884" s="180" t="s">
        <v>1572</v>
      </c>
      <c r="G1884" s="181" t="s">
        <v>397</v>
      </c>
      <c r="H1884" s="182">
        <v>1</v>
      </c>
      <c r="I1884" s="183"/>
      <c r="J1884" s="184">
        <f>ROUND(I1884*H1884,2)</f>
        <v>0</v>
      </c>
      <c r="K1884" s="180" t="s">
        <v>19</v>
      </c>
      <c r="L1884" s="43"/>
      <c r="M1884" s="185" t="s">
        <v>19</v>
      </c>
      <c r="N1884" s="186" t="s">
        <v>48</v>
      </c>
      <c r="O1884" s="68"/>
      <c r="P1884" s="187">
        <f>O1884*H1884</f>
        <v>0</v>
      </c>
      <c r="Q1884" s="187">
        <v>0</v>
      </c>
      <c r="R1884" s="187">
        <f>Q1884*H1884</f>
        <v>0</v>
      </c>
      <c r="S1884" s="187">
        <v>0</v>
      </c>
      <c r="T1884" s="188">
        <f>S1884*H1884</f>
        <v>0</v>
      </c>
      <c r="U1884" s="38"/>
      <c r="V1884" s="38"/>
      <c r="W1884" s="38"/>
      <c r="X1884" s="38"/>
      <c r="Y1884" s="38"/>
      <c r="Z1884" s="38"/>
      <c r="AA1884" s="38"/>
      <c r="AB1884" s="38"/>
      <c r="AC1884" s="38"/>
      <c r="AD1884" s="38"/>
      <c r="AE1884" s="38"/>
      <c r="AR1884" s="189" t="s">
        <v>315</v>
      </c>
      <c r="AT1884" s="189" t="s">
        <v>214</v>
      </c>
      <c r="AU1884" s="189" t="s">
        <v>87</v>
      </c>
      <c r="AY1884" s="21" t="s">
        <v>211</v>
      </c>
      <c r="BE1884" s="190">
        <f>IF(N1884="základní",J1884,0)</f>
        <v>0</v>
      </c>
      <c r="BF1884" s="190">
        <f>IF(N1884="snížená",J1884,0)</f>
        <v>0</v>
      </c>
      <c r="BG1884" s="190">
        <f>IF(N1884="zákl. přenesená",J1884,0)</f>
        <v>0</v>
      </c>
      <c r="BH1884" s="190">
        <f>IF(N1884="sníž. přenesená",J1884,0)</f>
        <v>0</v>
      </c>
      <c r="BI1884" s="190">
        <f>IF(N1884="nulová",J1884,0)</f>
        <v>0</v>
      </c>
      <c r="BJ1884" s="21" t="s">
        <v>85</v>
      </c>
      <c r="BK1884" s="190">
        <f>ROUND(I1884*H1884,2)</f>
        <v>0</v>
      </c>
      <c r="BL1884" s="21" t="s">
        <v>315</v>
      </c>
      <c r="BM1884" s="189" t="s">
        <v>1573</v>
      </c>
    </row>
    <row r="1885" spans="1:65" s="13" customFormat="1">
      <c r="B1885" s="196"/>
      <c r="C1885" s="197"/>
      <c r="D1885" s="198" t="s">
        <v>222</v>
      </c>
      <c r="E1885" s="199" t="s">
        <v>19</v>
      </c>
      <c r="F1885" s="200" t="s">
        <v>223</v>
      </c>
      <c r="G1885" s="197"/>
      <c r="H1885" s="199" t="s">
        <v>19</v>
      </c>
      <c r="I1885" s="201"/>
      <c r="J1885" s="197"/>
      <c r="K1885" s="197"/>
      <c r="L1885" s="202"/>
      <c r="M1885" s="203"/>
      <c r="N1885" s="204"/>
      <c r="O1885" s="204"/>
      <c r="P1885" s="204"/>
      <c r="Q1885" s="204"/>
      <c r="R1885" s="204"/>
      <c r="S1885" s="204"/>
      <c r="T1885" s="205"/>
      <c r="AT1885" s="206" t="s">
        <v>222</v>
      </c>
      <c r="AU1885" s="206" t="s">
        <v>87</v>
      </c>
      <c r="AV1885" s="13" t="s">
        <v>85</v>
      </c>
      <c r="AW1885" s="13" t="s">
        <v>36</v>
      </c>
      <c r="AX1885" s="13" t="s">
        <v>77</v>
      </c>
      <c r="AY1885" s="206" t="s">
        <v>211</v>
      </c>
    </row>
    <row r="1886" spans="1:65" s="13" customFormat="1">
      <c r="B1886" s="196"/>
      <c r="C1886" s="197"/>
      <c r="D1886" s="198" t="s">
        <v>222</v>
      </c>
      <c r="E1886" s="199" t="s">
        <v>19</v>
      </c>
      <c r="F1886" s="200" t="s">
        <v>540</v>
      </c>
      <c r="G1886" s="197"/>
      <c r="H1886" s="199" t="s">
        <v>19</v>
      </c>
      <c r="I1886" s="201"/>
      <c r="J1886" s="197"/>
      <c r="K1886" s="197"/>
      <c r="L1886" s="202"/>
      <c r="M1886" s="203"/>
      <c r="N1886" s="204"/>
      <c r="O1886" s="204"/>
      <c r="P1886" s="204"/>
      <c r="Q1886" s="204"/>
      <c r="R1886" s="204"/>
      <c r="S1886" s="204"/>
      <c r="T1886" s="205"/>
      <c r="AT1886" s="206" t="s">
        <v>222</v>
      </c>
      <c r="AU1886" s="206" t="s">
        <v>87</v>
      </c>
      <c r="AV1886" s="13" t="s">
        <v>85</v>
      </c>
      <c r="AW1886" s="13" t="s">
        <v>36</v>
      </c>
      <c r="AX1886" s="13" t="s">
        <v>77</v>
      </c>
      <c r="AY1886" s="206" t="s">
        <v>211</v>
      </c>
    </row>
    <row r="1887" spans="1:65" s="13" customFormat="1">
      <c r="B1887" s="196"/>
      <c r="C1887" s="197"/>
      <c r="D1887" s="198" t="s">
        <v>222</v>
      </c>
      <c r="E1887" s="199" t="s">
        <v>19</v>
      </c>
      <c r="F1887" s="200" t="s">
        <v>399</v>
      </c>
      <c r="G1887" s="197"/>
      <c r="H1887" s="199" t="s">
        <v>19</v>
      </c>
      <c r="I1887" s="201"/>
      <c r="J1887" s="197"/>
      <c r="K1887" s="197"/>
      <c r="L1887" s="202"/>
      <c r="M1887" s="203"/>
      <c r="N1887" s="204"/>
      <c r="O1887" s="204"/>
      <c r="P1887" s="204"/>
      <c r="Q1887" s="204"/>
      <c r="R1887" s="204"/>
      <c r="S1887" s="204"/>
      <c r="T1887" s="205"/>
      <c r="AT1887" s="206" t="s">
        <v>222</v>
      </c>
      <c r="AU1887" s="206" t="s">
        <v>87</v>
      </c>
      <c r="AV1887" s="13" t="s">
        <v>85</v>
      </c>
      <c r="AW1887" s="13" t="s">
        <v>36</v>
      </c>
      <c r="AX1887" s="13" t="s">
        <v>77</v>
      </c>
      <c r="AY1887" s="206" t="s">
        <v>211</v>
      </c>
    </row>
    <row r="1888" spans="1:65" s="14" customFormat="1">
      <c r="B1888" s="207"/>
      <c r="C1888" s="208"/>
      <c r="D1888" s="198" t="s">
        <v>222</v>
      </c>
      <c r="E1888" s="209" t="s">
        <v>19</v>
      </c>
      <c r="F1888" s="210" t="s">
        <v>1574</v>
      </c>
      <c r="G1888" s="208"/>
      <c r="H1888" s="211">
        <v>1</v>
      </c>
      <c r="I1888" s="212"/>
      <c r="J1888" s="208"/>
      <c r="K1888" s="208"/>
      <c r="L1888" s="213"/>
      <c r="M1888" s="214"/>
      <c r="N1888" s="215"/>
      <c r="O1888" s="215"/>
      <c r="P1888" s="215"/>
      <c r="Q1888" s="215"/>
      <c r="R1888" s="215"/>
      <c r="S1888" s="215"/>
      <c r="T1888" s="216"/>
      <c r="AT1888" s="217" t="s">
        <v>222</v>
      </c>
      <c r="AU1888" s="217" t="s">
        <v>87</v>
      </c>
      <c r="AV1888" s="14" t="s">
        <v>87</v>
      </c>
      <c r="AW1888" s="14" t="s">
        <v>36</v>
      </c>
      <c r="AX1888" s="14" t="s">
        <v>77</v>
      </c>
      <c r="AY1888" s="217" t="s">
        <v>211</v>
      </c>
    </row>
    <row r="1889" spans="1:65" s="15" customFormat="1">
      <c r="B1889" s="218"/>
      <c r="C1889" s="219"/>
      <c r="D1889" s="198" t="s">
        <v>222</v>
      </c>
      <c r="E1889" s="220" t="s">
        <v>19</v>
      </c>
      <c r="F1889" s="221" t="s">
        <v>227</v>
      </c>
      <c r="G1889" s="219"/>
      <c r="H1889" s="222">
        <v>1</v>
      </c>
      <c r="I1889" s="223"/>
      <c r="J1889" s="219"/>
      <c r="K1889" s="219"/>
      <c r="L1889" s="224"/>
      <c r="M1889" s="225"/>
      <c r="N1889" s="226"/>
      <c r="O1889" s="226"/>
      <c r="P1889" s="226"/>
      <c r="Q1889" s="226"/>
      <c r="R1889" s="226"/>
      <c r="S1889" s="226"/>
      <c r="T1889" s="227"/>
      <c r="AT1889" s="228" t="s">
        <v>222</v>
      </c>
      <c r="AU1889" s="228" t="s">
        <v>87</v>
      </c>
      <c r="AV1889" s="15" t="s">
        <v>218</v>
      </c>
      <c r="AW1889" s="15" t="s">
        <v>36</v>
      </c>
      <c r="AX1889" s="15" t="s">
        <v>85</v>
      </c>
      <c r="AY1889" s="228" t="s">
        <v>211</v>
      </c>
    </row>
    <row r="1890" spans="1:65" s="2" customFormat="1" ht="90" customHeight="1">
      <c r="A1890" s="38"/>
      <c r="B1890" s="39"/>
      <c r="C1890" s="178" t="s">
        <v>1575</v>
      </c>
      <c r="D1890" s="178" t="s">
        <v>214</v>
      </c>
      <c r="E1890" s="179" t="s">
        <v>1576</v>
      </c>
      <c r="F1890" s="180" t="s">
        <v>1577</v>
      </c>
      <c r="G1890" s="181" t="s">
        <v>397</v>
      </c>
      <c r="H1890" s="182">
        <v>1</v>
      </c>
      <c r="I1890" s="183"/>
      <c r="J1890" s="184">
        <f>ROUND(I1890*H1890,2)</f>
        <v>0</v>
      </c>
      <c r="K1890" s="180" t="s">
        <v>19</v>
      </c>
      <c r="L1890" s="43"/>
      <c r="M1890" s="185" t="s">
        <v>19</v>
      </c>
      <c r="N1890" s="186" t="s">
        <v>48</v>
      </c>
      <c r="O1890" s="68"/>
      <c r="P1890" s="187">
        <f>O1890*H1890</f>
        <v>0</v>
      </c>
      <c r="Q1890" s="187">
        <v>0</v>
      </c>
      <c r="R1890" s="187">
        <f>Q1890*H1890</f>
        <v>0</v>
      </c>
      <c r="S1890" s="187">
        <v>0</v>
      </c>
      <c r="T1890" s="188">
        <f>S1890*H1890</f>
        <v>0</v>
      </c>
      <c r="U1890" s="38"/>
      <c r="V1890" s="38"/>
      <c r="W1890" s="38"/>
      <c r="X1890" s="38"/>
      <c r="Y1890" s="38"/>
      <c r="Z1890" s="38"/>
      <c r="AA1890" s="38"/>
      <c r="AB1890" s="38"/>
      <c r="AC1890" s="38"/>
      <c r="AD1890" s="38"/>
      <c r="AE1890" s="38"/>
      <c r="AR1890" s="189" t="s">
        <v>315</v>
      </c>
      <c r="AT1890" s="189" t="s">
        <v>214</v>
      </c>
      <c r="AU1890" s="189" t="s">
        <v>87</v>
      </c>
      <c r="AY1890" s="21" t="s">
        <v>211</v>
      </c>
      <c r="BE1890" s="190">
        <f>IF(N1890="základní",J1890,0)</f>
        <v>0</v>
      </c>
      <c r="BF1890" s="190">
        <f>IF(N1890="snížená",J1890,0)</f>
        <v>0</v>
      </c>
      <c r="BG1890" s="190">
        <f>IF(N1890="zákl. přenesená",J1890,0)</f>
        <v>0</v>
      </c>
      <c r="BH1890" s="190">
        <f>IF(N1890="sníž. přenesená",J1890,0)</f>
        <v>0</v>
      </c>
      <c r="BI1890" s="190">
        <f>IF(N1890="nulová",J1890,0)</f>
        <v>0</v>
      </c>
      <c r="BJ1890" s="21" t="s">
        <v>85</v>
      </c>
      <c r="BK1890" s="190">
        <f>ROUND(I1890*H1890,2)</f>
        <v>0</v>
      </c>
      <c r="BL1890" s="21" t="s">
        <v>315</v>
      </c>
      <c r="BM1890" s="189" t="s">
        <v>1578</v>
      </c>
    </row>
    <row r="1891" spans="1:65" s="13" customFormat="1">
      <c r="B1891" s="196"/>
      <c r="C1891" s="197"/>
      <c r="D1891" s="198" t="s">
        <v>222</v>
      </c>
      <c r="E1891" s="199" t="s">
        <v>19</v>
      </c>
      <c r="F1891" s="200" t="s">
        <v>223</v>
      </c>
      <c r="G1891" s="197"/>
      <c r="H1891" s="199" t="s">
        <v>19</v>
      </c>
      <c r="I1891" s="201"/>
      <c r="J1891" s="197"/>
      <c r="K1891" s="197"/>
      <c r="L1891" s="202"/>
      <c r="M1891" s="203"/>
      <c r="N1891" s="204"/>
      <c r="O1891" s="204"/>
      <c r="P1891" s="204"/>
      <c r="Q1891" s="204"/>
      <c r="R1891" s="204"/>
      <c r="S1891" s="204"/>
      <c r="T1891" s="205"/>
      <c r="AT1891" s="206" t="s">
        <v>222</v>
      </c>
      <c r="AU1891" s="206" t="s">
        <v>87</v>
      </c>
      <c r="AV1891" s="13" t="s">
        <v>85</v>
      </c>
      <c r="AW1891" s="13" t="s">
        <v>36</v>
      </c>
      <c r="AX1891" s="13" t="s">
        <v>77</v>
      </c>
      <c r="AY1891" s="206" t="s">
        <v>211</v>
      </c>
    </row>
    <row r="1892" spans="1:65" s="13" customFormat="1">
      <c r="B1892" s="196"/>
      <c r="C1892" s="197"/>
      <c r="D1892" s="198" t="s">
        <v>222</v>
      </c>
      <c r="E1892" s="199" t="s">
        <v>19</v>
      </c>
      <c r="F1892" s="200" t="s">
        <v>540</v>
      </c>
      <c r="G1892" s="197"/>
      <c r="H1892" s="199" t="s">
        <v>19</v>
      </c>
      <c r="I1892" s="201"/>
      <c r="J1892" s="197"/>
      <c r="K1892" s="197"/>
      <c r="L1892" s="202"/>
      <c r="M1892" s="203"/>
      <c r="N1892" s="204"/>
      <c r="O1892" s="204"/>
      <c r="P1892" s="204"/>
      <c r="Q1892" s="204"/>
      <c r="R1892" s="204"/>
      <c r="S1892" s="204"/>
      <c r="T1892" s="205"/>
      <c r="AT1892" s="206" t="s">
        <v>222</v>
      </c>
      <c r="AU1892" s="206" t="s">
        <v>87</v>
      </c>
      <c r="AV1892" s="13" t="s">
        <v>85</v>
      </c>
      <c r="AW1892" s="13" t="s">
        <v>36</v>
      </c>
      <c r="AX1892" s="13" t="s">
        <v>77</v>
      </c>
      <c r="AY1892" s="206" t="s">
        <v>211</v>
      </c>
    </row>
    <row r="1893" spans="1:65" s="13" customFormat="1">
      <c r="B1893" s="196"/>
      <c r="C1893" s="197"/>
      <c r="D1893" s="198" t="s">
        <v>222</v>
      </c>
      <c r="E1893" s="199" t="s">
        <v>19</v>
      </c>
      <c r="F1893" s="200" t="s">
        <v>399</v>
      </c>
      <c r="G1893" s="197"/>
      <c r="H1893" s="199" t="s">
        <v>19</v>
      </c>
      <c r="I1893" s="201"/>
      <c r="J1893" s="197"/>
      <c r="K1893" s="197"/>
      <c r="L1893" s="202"/>
      <c r="M1893" s="203"/>
      <c r="N1893" s="204"/>
      <c r="O1893" s="204"/>
      <c r="P1893" s="204"/>
      <c r="Q1893" s="204"/>
      <c r="R1893" s="204"/>
      <c r="S1893" s="204"/>
      <c r="T1893" s="205"/>
      <c r="AT1893" s="206" t="s">
        <v>222</v>
      </c>
      <c r="AU1893" s="206" t="s">
        <v>87</v>
      </c>
      <c r="AV1893" s="13" t="s">
        <v>85</v>
      </c>
      <c r="AW1893" s="13" t="s">
        <v>36</v>
      </c>
      <c r="AX1893" s="13" t="s">
        <v>77</v>
      </c>
      <c r="AY1893" s="206" t="s">
        <v>211</v>
      </c>
    </row>
    <row r="1894" spans="1:65" s="14" customFormat="1">
      <c r="B1894" s="207"/>
      <c r="C1894" s="208"/>
      <c r="D1894" s="198" t="s">
        <v>222</v>
      </c>
      <c r="E1894" s="209" t="s">
        <v>19</v>
      </c>
      <c r="F1894" s="210" t="s">
        <v>1579</v>
      </c>
      <c r="G1894" s="208"/>
      <c r="H1894" s="211">
        <v>1</v>
      </c>
      <c r="I1894" s="212"/>
      <c r="J1894" s="208"/>
      <c r="K1894" s="208"/>
      <c r="L1894" s="213"/>
      <c r="M1894" s="214"/>
      <c r="N1894" s="215"/>
      <c r="O1894" s="215"/>
      <c r="P1894" s="215"/>
      <c r="Q1894" s="215"/>
      <c r="R1894" s="215"/>
      <c r="S1894" s="215"/>
      <c r="T1894" s="216"/>
      <c r="AT1894" s="217" t="s">
        <v>222</v>
      </c>
      <c r="AU1894" s="217" t="s">
        <v>87</v>
      </c>
      <c r="AV1894" s="14" t="s">
        <v>87</v>
      </c>
      <c r="AW1894" s="14" t="s">
        <v>36</v>
      </c>
      <c r="AX1894" s="14" t="s">
        <v>77</v>
      </c>
      <c r="AY1894" s="217" t="s">
        <v>211</v>
      </c>
    </row>
    <row r="1895" spans="1:65" s="15" customFormat="1">
      <c r="B1895" s="218"/>
      <c r="C1895" s="219"/>
      <c r="D1895" s="198" t="s">
        <v>222</v>
      </c>
      <c r="E1895" s="220" t="s">
        <v>19</v>
      </c>
      <c r="F1895" s="221" t="s">
        <v>227</v>
      </c>
      <c r="G1895" s="219"/>
      <c r="H1895" s="222">
        <v>1</v>
      </c>
      <c r="I1895" s="223"/>
      <c r="J1895" s="219"/>
      <c r="K1895" s="219"/>
      <c r="L1895" s="224"/>
      <c r="M1895" s="225"/>
      <c r="N1895" s="226"/>
      <c r="O1895" s="226"/>
      <c r="P1895" s="226"/>
      <c r="Q1895" s="226"/>
      <c r="R1895" s="226"/>
      <c r="S1895" s="226"/>
      <c r="T1895" s="227"/>
      <c r="AT1895" s="228" t="s">
        <v>222</v>
      </c>
      <c r="AU1895" s="228" t="s">
        <v>87</v>
      </c>
      <c r="AV1895" s="15" t="s">
        <v>218</v>
      </c>
      <c r="AW1895" s="15" t="s">
        <v>36</v>
      </c>
      <c r="AX1895" s="15" t="s">
        <v>85</v>
      </c>
      <c r="AY1895" s="228" t="s">
        <v>211</v>
      </c>
    </row>
    <row r="1896" spans="1:65" s="2" customFormat="1" ht="111.75" customHeight="1">
      <c r="A1896" s="38"/>
      <c r="B1896" s="39"/>
      <c r="C1896" s="178" t="s">
        <v>1580</v>
      </c>
      <c r="D1896" s="178" t="s">
        <v>214</v>
      </c>
      <c r="E1896" s="179" t="s">
        <v>1581</v>
      </c>
      <c r="F1896" s="180" t="s">
        <v>1582</v>
      </c>
      <c r="G1896" s="181" t="s">
        <v>397</v>
      </c>
      <c r="H1896" s="182">
        <v>1</v>
      </c>
      <c r="I1896" s="183"/>
      <c r="J1896" s="184">
        <f>ROUND(I1896*H1896,2)</f>
        <v>0</v>
      </c>
      <c r="K1896" s="180" t="s">
        <v>19</v>
      </c>
      <c r="L1896" s="43"/>
      <c r="M1896" s="185" t="s">
        <v>19</v>
      </c>
      <c r="N1896" s="186" t="s">
        <v>48</v>
      </c>
      <c r="O1896" s="68"/>
      <c r="P1896" s="187">
        <f>O1896*H1896</f>
        <v>0</v>
      </c>
      <c r="Q1896" s="187">
        <v>0</v>
      </c>
      <c r="R1896" s="187">
        <f>Q1896*H1896</f>
        <v>0</v>
      </c>
      <c r="S1896" s="187">
        <v>0</v>
      </c>
      <c r="T1896" s="188">
        <f>S1896*H1896</f>
        <v>0</v>
      </c>
      <c r="U1896" s="38"/>
      <c r="V1896" s="38"/>
      <c r="W1896" s="38"/>
      <c r="X1896" s="38"/>
      <c r="Y1896" s="38"/>
      <c r="Z1896" s="38"/>
      <c r="AA1896" s="38"/>
      <c r="AB1896" s="38"/>
      <c r="AC1896" s="38"/>
      <c r="AD1896" s="38"/>
      <c r="AE1896" s="38"/>
      <c r="AR1896" s="189" t="s">
        <v>315</v>
      </c>
      <c r="AT1896" s="189" t="s">
        <v>214</v>
      </c>
      <c r="AU1896" s="189" t="s">
        <v>87</v>
      </c>
      <c r="AY1896" s="21" t="s">
        <v>211</v>
      </c>
      <c r="BE1896" s="190">
        <f>IF(N1896="základní",J1896,0)</f>
        <v>0</v>
      </c>
      <c r="BF1896" s="190">
        <f>IF(N1896="snížená",J1896,0)</f>
        <v>0</v>
      </c>
      <c r="BG1896" s="190">
        <f>IF(N1896="zákl. přenesená",J1896,0)</f>
        <v>0</v>
      </c>
      <c r="BH1896" s="190">
        <f>IF(N1896="sníž. přenesená",J1896,0)</f>
        <v>0</v>
      </c>
      <c r="BI1896" s="190">
        <f>IF(N1896="nulová",J1896,0)</f>
        <v>0</v>
      </c>
      <c r="BJ1896" s="21" t="s">
        <v>85</v>
      </c>
      <c r="BK1896" s="190">
        <f>ROUND(I1896*H1896,2)</f>
        <v>0</v>
      </c>
      <c r="BL1896" s="21" t="s">
        <v>315</v>
      </c>
      <c r="BM1896" s="189" t="s">
        <v>1583</v>
      </c>
    </row>
    <row r="1897" spans="1:65" s="13" customFormat="1">
      <c r="B1897" s="196"/>
      <c r="C1897" s="197"/>
      <c r="D1897" s="198" t="s">
        <v>222</v>
      </c>
      <c r="E1897" s="199" t="s">
        <v>19</v>
      </c>
      <c r="F1897" s="200" t="s">
        <v>223</v>
      </c>
      <c r="G1897" s="197"/>
      <c r="H1897" s="199" t="s">
        <v>19</v>
      </c>
      <c r="I1897" s="201"/>
      <c r="J1897" s="197"/>
      <c r="K1897" s="197"/>
      <c r="L1897" s="202"/>
      <c r="M1897" s="203"/>
      <c r="N1897" s="204"/>
      <c r="O1897" s="204"/>
      <c r="P1897" s="204"/>
      <c r="Q1897" s="204"/>
      <c r="R1897" s="204"/>
      <c r="S1897" s="204"/>
      <c r="T1897" s="205"/>
      <c r="AT1897" s="206" t="s">
        <v>222</v>
      </c>
      <c r="AU1897" s="206" t="s">
        <v>87</v>
      </c>
      <c r="AV1897" s="13" t="s">
        <v>85</v>
      </c>
      <c r="AW1897" s="13" t="s">
        <v>36</v>
      </c>
      <c r="AX1897" s="13" t="s">
        <v>77</v>
      </c>
      <c r="AY1897" s="206" t="s">
        <v>211</v>
      </c>
    </row>
    <row r="1898" spans="1:65" s="13" customFormat="1">
      <c r="B1898" s="196"/>
      <c r="C1898" s="197"/>
      <c r="D1898" s="198" t="s">
        <v>222</v>
      </c>
      <c r="E1898" s="199" t="s">
        <v>19</v>
      </c>
      <c r="F1898" s="200" t="s">
        <v>540</v>
      </c>
      <c r="G1898" s="197"/>
      <c r="H1898" s="199" t="s">
        <v>19</v>
      </c>
      <c r="I1898" s="201"/>
      <c r="J1898" s="197"/>
      <c r="K1898" s="197"/>
      <c r="L1898" s="202"/>
      <c r="M1898" s="203"/>
      <c r="N1898" s="204"/>
      <c r="O1898" s="204"/>
      <c r="P1898" s="204"/>
      <c r="Q1898" s="204"/>
      <c r="R1898" s="204"/>
      <c r="S1898" s="204"/>
      <c r="T1898" s="205"/>
      <c r="AT1898" s="206" t="s">
        <v>222</v>
      </c>
      <c r="AU1898" s="206" t="s">
        <v>87</v>
      </c>
      <c r="AV1898" s="13" t="s">
        <v>85</v>
      </c>
      <c r="AW1898" s="13" t="s">
        <v>36</v>
      </c>
      <c r="AX1898" s="13" t="s">
        <v>77</v>
      </c>
      <c r="AY1898" s="206" t="s">
        <v>211</v>
      </c>
    </row>
    <row r="1899" spans="1:65" s="13" customFormat="1">
      <c r="B1899" s="196"/>
      <c r="C1899" s="197"/>
      <c r="D1899" s="198" t="s">
        <v>222</v>
      </c>
      <c r="E1899" s="199" t="s">
        <v>19</v>
      </c>
      <c r="F1899" s="200" t="s">
        <v>399</v>
      </c>
      <c r="G1899" s="197"/>
      <c r="H1899" s="199" t="s">
        <v>19</v>
      </c>
      <c r="I1899" s="201"/>
      <c r="J1899" s="197"/>
      <c r="K1899" s="197"/>
      <c r="L1899" s="202"/>
      <c r="M1899" s="203"/>
      <c r="N1899" s="204"/>
      <c r="O1899" s="204"/>
      <c r="P1899" s="204"/>
      <c r="Q1899" s="204"/>
      <c r="R1899" s="204"/>
      <c r="S1899" s="204"/>
      <c r="T1899" s="205"/>
      <c r="AT1899" s="206" t="s">
        <v>222</v>
      </c>
      <c r="AU1899" s="206" t="s">
        <v>87</v>
      </c>
      <c r="AV1899" s="13" t="s">
        <v>85</v>
      </c>
      <c r="AW1899" s="13" t="s">
        <v>36</v>
      </c>
      <c r="AX1899" s="13" t="s">
        <v>77</v>
      </c>
      <c r="AY1899" s="206" t="s">
        <v>211</v>
      </c>
    </row>
    <row r="1900" spans="1:65" s="14" customFormat="1">
      <c r="B1900" s="207"/>
      <c r="C1900" s="208"/>
      <c r="D1900" s="198" t="s">
        <v>222</v>
      </c>
      <c r="E1900" s="209" t="s">
        <v>19</v>
      </c>
      <c r="F1900" s="210" t="s">
        <v>1584</v>
      </c>
      <c r="G1900" s="208"/>
      <c r="H1900" s="211">
        <v>1</v>
      </c>
      <c r="I1900" s="212"/>
      <c r="J1900" s="208"/>
      <c r="K1900" s="208"/>
      <c r="L1900" s="213"/>
      <c r="M1900" s="214"/>
      <c r="N1900" s="215"/>
      <c r="O1900" s="215"/>
      <c r="P1900" s="215"/>
      <c r="Q1900" s="215"/>
      <c r="R1900" s="215"/>
      <c r="S1900" s="215"/>
      <c r="T1900" s="216"/>
      <c r="AT1900" s="217" t="s">
        <v>222</v>
      </c>
      <c r="AU1900" s="217" t="s">
        <v>87</v>
      </c>
      <c r="AV1900" s="14" t="s">
        <v>87</v>
      </c>
      <c r="AW1900" s="14" t="s">
        <v>36</v>
      </c>
      <c r="AX1900" s="14" t="s">
        <v>77</v>
      </c>
      <c r="AY1900" s="217" t="s">
        <v>211</v>
      </c>
    </row>
    <row r="1901" spans="1:65" s="15" customFormat="1">
      <c r="B1901" s="218"/>
      <c r="C1901" s="219"/>
      <c r="D1901" s="198" t="s">
        <v>222</v>
      </c>
      <c r="E1901" s="220" t="s">
        <v>19</v>
      </c>
      <c r="F1901" s="221" t="s">
        <v>227</v>
      </c>
      <c r="G1901" s="219"/>
      <c r="H1901" s="222">
        <v>1</v>
      </c>
      <c r="I1901" s="223"/>
      <c r="J1901" s="219"/>
      <c r="K1901" s="219"/>
      <c r="L1901" s="224"/>
      <c r="M1901" s="225"/>
      <c r="N1901" s="226"/>
      <c r="O1901" s="226"/>
      <c r="P1901" s="226"/>
      <c r="Q1901" s="226"/>
      <c r="R1901" s="226"/>
      <c r="S1901" s="226"/>
      <c r="T1901" s="227"/>
      <c r="AT1901" s="228" t="s">
        <v>222</v>
      </c>
      <c r="AU1901" s="228" t="s">
        <v>87</v>
      </c>
      <c r="AV1901" s="15" t="s">
        <v>218</v>
      </c>
      <c r="AW1901" s="15" t="s">
        <v>36</v>
      </c>
      <c r="AX1901" s="15" t="s">
        <v>85</v>
      </c>
      <c r="AY1901" s="228" t="s">
        <v>211</v>
      </c>
    </row>
    <row r="1902" spans="1:65" s="2" customFormat="1" ht="90" customHeight="1">
      <c r="A1902" s="38"/>
      <c r="B1902" s="39"/>
      <c r="C1902" s="178" t="s">
        <v>1585</v>
      </c>
      <c r="D1902" s="178" t="s">
        <v>214</v>
      </c>
      <c r="E1902" s="179" t="s">
        <v>1586</v>
      </c>
      <c r="F1902" s="180" t="s">
        <v>1587</v>
      </c>
      <c r="G1902" s="181" t="s">
        <v>397</v>
      </c>
      <c r="H1902" s="182">
        <v>1</v>
      </c>
      <c r="I1902" s="183"/>
      <c r="J1902" s="184">
        <f>ROUND(I1902*H1902,2)</f>
        <v>0</v>
      </c>
      <c r="K1902" s="180" t="s">
        <v>19</v>
      </c>
      <c r="L1902" s="43"/>
      <c r="M1902" s="185" t="s">
        <v>19</v>
      </c>
      <c r="N1902" s="186" t="s">
        <v>48</v>
      </c>
      <c r="O1902" s="68"/>
      <c r="P1902" s="187">
        <f>O1902*H1902</f>
        <v>0</v>
      </c>
      <c r="Q1902" s="187">
        <v>0</v>
      </c>
      <c r="R1902" s="187">
        <f>Q1902*H1902</f>
        <v>0</v>
      </c>
      <c r="S1902" s="187">
        <v>0</v>
      </c>
      <c r="T1902" s="188">
        <f>S1902*H1902</f>
        <v>0</v>
      </c>
      <c r="U1902" s="38"/>
      <c r="V1902" s="38"/>
      <c r="W1902" s="38"/>
      <c r="X1902" s="38"/>
      <c r="Y1902" s="38"/>
      <c r="Z1902" s="38"/>
      <c r="AA1902" s="38"/>
      <c r="AB1902" s="38"/>
      <c r="AC1902" s="38"/>
      <c r="AD1902" s="38"/>
      <c r="AE1902" s="38"/>
      <c r="AR1902" s="189" t="s">
        <v>315</v>
      </c>
      <c r="AT1902" s="189" t="s">
        <v>214</v>
      </c>
      <c r="AU1902" s="189" t="s">
        <v>87</v>
      </c>
      <c r="AY1902" s="21" t="s">
        <v>211</v>
      </c>
      <c r="BE1902" s="190">
        <f>IF(N1902="základní",J1902,0)</f>
        <v>0</v>
      </c>
      <c r="BF1902" s="190">
        <f>IF(N1902="snížená",J1902,0)</f>
        <v>0</v>
      </c>
      <c r="BG1902" s="190">
        <f>IF(N1902="zákl. přenesená",J1902,0)</f>
        <v>0</v>
      </c>
      <c r="BH1902" s="190">
        <f>IF(N1902="sníž. přenesená",J1902,0)</f>
        <v>0</v>
      </c>
      <c r="BI1902" s="190">
        <f>IF(N1902="nulová",J1902,0)</f>
        <v>0</v>
      </c>
      <c r="BJ1902" s="21" t="s">
        <v>85</v>
      </c>
      <c r="BK1902" s="190">
        <f>ROUND(I1902*H1902,2)</f>
        <v>0</v>
      </c>
      <c r="BL1902" s="21" t="s">
        <v>315</v>
      </c>
      <c r="BM1902" s="189" t="s">
        <v>1588</v>
      </c>
    </row>
    <row r="1903" spans="1:65" s="13" customFormat="1">
      <c r="B1903" s="196"/>
      <c r="C1903" s="197"/>
      <c r="D1903" s="198" t="s">
        <v>222</v>
      </c>
      <c r="E1903" s="199" t="s">
        <v>19</v>
      </c>
      <c r="F1903" s="200" t="s">
        <v>223</v>
      </c>
      <c r="G1903" s="197"/>
      <c r="H1903" s="199" t="s">
        <v>19</v>
      </c>
      <c r="I1903" s="201"/>
      <c r="J1903" s="197"/>
      <c r="K1903" s="197"/>
      <c r="L1903" s="202"/>
      <c r="M1903" s="203"/>
      <c r="N1903" s="204"/>
      <c r="O1903" s="204"/>
      <c r="P1903" s="204"/>
      <c r="Q1903" s="204"/>
      <c r="R1903" s="204"/>
      <c r="S1903" s="204"/>
      <c r="T1903" s="205"/>
      <c r="AT1903" s="206" t="s">
        <v>222</v>
      </c>
      <c r="AU1903" s="206" t="s">
        <v>87</v>
      </c>
      <c r="AV1903" s="13" t="s">
        <v>85</v>
      </c>
      <c r="AW1903" s="13" t="s">
        <v>36</v>
      </c>
      <c r="AX1903" s="13" t="s">
        <v>77</v>
      </c>
      <c r="AY1903" s="206" t="s">
        <v>211</v>
      </c>
    </row>
    <row r="1904" spans="1:65" s="13" customFormat="1">
      <c r="B1904" s="196"/>
      <c r="C1904" s="197"/>
      <c r="D1904" s="198" t="s">
        <v>222</v>
      </c>
      <c r="E1904" s="199" t="s">
        <v>19</v>
      </c>
      <c r="F1904" s="200" t="s">
        <v>540</v>
      </c>
      <c r="G1904" s="197"/>
      <c r="H1904" s="199" t="s">
        <v>19</v>
      </c>
      <c r="I1904" s="201"/>
      <c r="J1904" s="197"/>
      <c r="K1904" s="197"/>
      <c r="L1904" s="202"/>
      <c r="M1904" s="203"/>
      <c r="N1904" s="204"/>
      <c r="O1904" s="204"/>
      <c r="P1904" s="204"/>
      <c r="Q1904" s="204"/>
      <c r="R1904" s="204"/>
      <c r="S1904" s="204"/>
      <c r="T1904" s="205"/>
      <c r="AT1904" s="206" t="s">
        <v>222</v>
      </c>
      <c r="AU1904" s="206" t="s">
        <v>87</v>
      </c>
      <c r="AV1904" s="13" t="s">
        <v>85</v>
      </c>
      <c r="AW1904" s="13" t="s">
        <v>36</v>
      </c>
      <c r="AX1904" s="13" t="s">
        <v>77</v>
      </c>
      <c r="AY1904" s="206" t="s">
        <v>211</v>
      </c>
    </row>
    <row r="1905" spans="1:65" s="13" customFormat="1">
      <c r="B1905" s="196"/>
      <c r="C1905" s="197"/>
      <c r="D1905" s="198" t="s">
        <v>222</v>
      </c>
      <c r="E1905" s="199" t="s">
        <v>19</v>
      </c>
      <c r="F1905" s="200" t="s">
        <v>399</v>
      </c>
      <c r="G1905" s="197"/>
      <c r="H1905" s="199" t="s">
        <v>19</v>
      </c>
      <c r="I1905" s="201"/>
      <c r="J1905" s="197"/>
      <c r="K1905" s="197"/>
      <c r="L1905" s="202"/>
      <c r="M1905" s="203"/>
      <c r="N1905" s="204"/>
      <c r="O1905" s="204"/>
      <c r="P1905" s="204"/>
      <c r="Q1905" s="204"/>
      <c r="R1905" s="204"/>
      <c r="S1905" s="204"/>
      <c r="T1905" s="205"/>
      <c r="AT1905" s="206" t="s">
        <v>222</v>
      </c>
      <c r="AU1905" s="206" t="s">
        <v>87</v>
      </c>
      <c r="AV1905" s="13" t="s">
        <v>85</v>
      </c>
      <c r="AW1905" s="13" t="s">
        <v>36</v>
      </c>
      <c r="AX1905" s="13" t="s">
        <v>77</v>
      </c>
      <c r="AY1905" s="206" t="s">
        <v>211</v>
      </c>
    </row>
    <row r="1906" spans="1:65" s="14" customFormat="1">
      <c r="B1906" s="207"/>
      <c r="C1906" s="208"/>
      <c r="D1906" s="198" t="s">
        <v>222</v>
      </c>
      <c r="E1906" s="209" t="s">
        <v>19</v>
      </c>
      <c r="F1906" s="210" t="s">
        <v>1579</v>
      </c>
      <c r="G1906" s="208"/>
      <c r="H1906" s="211">
        <v>1</v>
      </c>
      <c r="I1906" s="212"/>
      <c r="J1906" s="208"/>
      <c r="K1906" s="208"/>
      <c r="L1906" s="213"/>
      <c r="M1906" s="214"/>
      <c r="N1906" s="215"/>
      <c r="O1906" s="215"/>
      <c r="P1906" s="215"/>
      <c r="Q1906" s="215"/>
      <c r="R1906" s="215"/>
      <c r="S1906" s="215"/>
      <c r="T1906" s="216"/>
      <c r="AT1906" s="217" t="s">
        <v>222</v>
      </c>
      <c r="AU1906" s="217" t="s">
        <v>87</v>
      </c>
      <c r="AV1906" s="14" t="s">
        <v>87</v>
      </c>
      <c r="AW1906" s="14" t="s">
        <v>36</v>
      </c>
      <c r="AX1906" s="14" t="s">
        <v>77</v>
      </c>
      <c r="AY1906" s="217" t="s">
        <v>211</v>
      </c>
    </row>
    <row r="1907" spans="1:65" s="15" customFormat="1">
      <c r="B1907" s="218"/>
      <c r="C1907" s="219"/>
      <c r="D1907" s="198" t="s">
        <v>222</v>
      </c>
      <c r="E1907" s="220" t="s">
        <v>19</v>
      </c>
      <c r="F1907" s="221" t="s">
        <v>227</v>
      </c>
      <c r="G1907" s="219"/>
      <c r="H1907" s="222">
        <v>1</v>
      </c>
      <c r="I1907" s="223"/>
      <c r="J1907" s="219"/>
      <c r="K1907" s="219"/>
      <c r="L1907" s="224"/>
      <c r="M1907" s="225"/>
      <c r="N1907" s="226"/>
      <c r="O1907" s="226"/>
      <c r="P1907" s="226"/>
      <c r="Q1907" s="226"/>
      <c r="R1907" s="226"/>
      <c r="S1907" s="226"/>
      <c r="T1907" s="227"/>
      <c r="AT1907" s="228" t="s">
        <v>222</v>
      </c>
      <c r="AU1907" s="228" t="s">
        <v>87</v>
      </c>
      <c r="AV1907" s="15" t="s">
        <v>218</v>
      </c>
      <c r="AW1907" s="15" t="s">
        <v>36</v>
      </c>
      <c r="AX1907" s="15" t="s">
        <v>85</v>
      </c>
      <c r="AY1907" s="228" t="s">
        <v>211</v>
      </c>
    </row>
    <row r="1908" spans="1:65" s="2" customFormat="1" ht="101.25" customHeight="1">
      <c r="A1908" s="38"/>
      <c r="B1908" s="39"/>
      <c r="C1908" s="178" t="s">
        <v>1589</v>
      </c>
      <c r="D1908" s="178" t="s">
        <v>214</v>
      </c>
      <c r="E1908" s="179" t="s">
        <v>1590</v>
      </c>
      <c r="F1908" s="180" t="s">
        <v>1591</v>
      </c>
      <c r="G1908" s="181" t="s">
        <v>397</v>
      </c>
      <c r="H1908" s="182">
        <v>1</v>
      </c>
      <c r="I1908" s="183"/>
      <c r="J1908" s="184">
        <f>ROUND(I1908*H1908,2)</f>
        <v>0</v>
      </c>
      <c r="K1908" s="180" t="s">
        <v>19</v>
      </c>
      <c r="L1908" s="43"/>
      <c r="M1908" s="185" t="s">
        <v>19</v>
      </c>
      <c r="N1908" s="186" t="s">
        <v>48</v>
      </c>
      <c r="O1908" s="68"/>
      <c r="P1908" s="187">
        <f>O1908*H1908</f>
        <v>0</v>
      </c>
      <c r="Q1908" s="187">
        <v>0</v>
      </c>
      <c r="R1908" s="187">
        <f>Q1908*H1908</f>
        <v>0</v>
      </c>
      <c r="S1908" s="187">
        <v>0</v>
      </c>
      <c r="T1908" s="188">
        <f>S1908*H1908</f>
        <v>0</v>
      </c>
      <c r="U1908" s="38"/>
      <c r="V1908" s="38"/>
      <c r="W1908" s="38"/>
      <c r="X1908" s="38"/>
      <c r="Y1908" s="38"/>
      <c r="Z1908" s="38"/>
      <c r="AA1908" s="38"/>
      <c r="AB1908" s="38"/>
      <c r="AC1908" s="38"/>
      <c r="AD1908" s="38"/>
      <c r="AE1908" s="38"/>
      <c r="AR1908" s="189" t="s">
        <v>315</v>
      </c>
      <c r="AT1908" s="189" t="s">
        <v>214</v>
      </c>
      <c r="AU1908" s="189" t="s">
        <v>87</v>
      </c>
      <c r="AY1908" s="21" t="s">
        <v>211</v>
      </c>
      <c r="BE1908" s="190">
        <f>IF(N1908="základní",J1908,0)</f>
        <v>0</v>
      </c>
      <c r="BF1908" s="190">
        <f>IF(N1908="snížená",J1908,0)</f>
        <v>0</v>
      </c>
      <c r="BG1908" s="190">
        <f>IF(N1908="zákl. přenesená",J1908,0)</f>
        <v>0</v>
      </c>
      <c r="BH1908" s="190">
        <f>IF(N1908="sníž. přenesená",J1908,0)</f>
        <v>0</v>
      </c>
      <c r="BI1908" s="190">
        <f>IF(N1908="nulová",J1908,0)</f>
        <v>0</v>
      </c>
      <c r="BJ1908" s="21" t="s">
        <v>85</v>
      </c>
      <c r="BK1908" s="190">
        <f>ROUND(I1908*H1908,2)</f>
        <v>0</v>
      </c>
      <c r="BL1908" s="21" t="s">
        <v>315</v>
      </c>
      <c r="BM1908" s="189" t="s">
        <v>1592</v>
      </c>
    </row>
    <row r="1909" spans="1:65" s="13" customFormat="1">
      <c r="B1909" s="196"/>
      <c r="C1909" s="197"/>
      <c r="D1909" s="198" t="s">
        <v>222</v>
      </c>
      <c r="E1909" s="199" t="s">
        <v>19</v>
      </c>
      <c r="F1909" s="200" t="s">
        <v>223</v>
      </c>
      <c r="G1909" s="197"/>
      <c r="H1909" s="199" t="s">
        <v>19</v>
      </c>
      <c r="I1909" s="201"/>
      <c r="J1909" s="197"/>
      <c r="K1909" s="197"/>
      <c r="L1909" s="202"/>
      <c r="M1909" s="203"/>
      <c r="N1909" s="204"/>
      <c r="O1909" s="204"/>
      <c r="P1909" s="204"/>
      <c r="Q1909" s="204"/>
      <c r="R1909" s="204"/>
      <c r="S1909" s="204"/>
      <c r="T1909" s="205"/>
      <c r="AT1909" s="206" t="s">
        <v>222</v>
      </c>
      <c r="AU1909" s="206" t="s">
        <v>87</v>
      </c>
      <c r="AV1909" s="13" t="s">
        <v>85</v>
      </c>
      <c r="AW1909" s="13" t="s">
        <v>36</v>
      </c>
      <c r="AX1909" s="13" t="s">
        <v>77</v>
      </c>
      <c r="AY1909" s="206" t="s">
        <v>211</v>
      </c>
    </row>
    <row r="1910" spans="1:65" s="13" customFormat="1">
      <c r="B1910" s="196"/>
      <c r="C1910" s="197"/>
      <c r="D1910" s="198" t="s">
        <v>222</v>
      </c>
      <c r="E1910" s="199" t="s">
        <v>19</v>
      </c>
      <c r="F1910" s="200" t="s">
        <v>540</v>
      </c>
      <c r="G1910" s="197"/>
      <c r="H1910" s="199" t="s">
        <v>19</v>
      </c>
      <c r="I1910" s="201"/>
      <c r="J1910" s="197"/>
      <c r="K1910" s="197"/>
      <c r="L1910" s="202"/>
      <c r="M1910" s="203"/>
      <c r="N1910" s="204"/>
      <c r="O1910" s="204"/>
      <c r="P1910" s="204"/>
      <c r="Q1910" s="204"/>
      <c r="R1910" s="204"/>
      <c r="S1910" s="204"/>
      <c r="T1910" s="205"/>
      <c r="AT1910" s="206" t="s">
        <v>222</v>
      </c>
      <c r="AU1910" s="206" t="s">
        <v>87</v>
      </c>
      <c r="AV1910" s="13" t="s">
        <v>85</v>
      </c>
      <c r="AW1910" s="13" t="s">
        <v>36</v>
      </c>
      <c r="AX1910" s="13" t="s">
        <v>77</v>
      </c>
      <c r="AY1910" s="206" t="s">
        <v>211</v>
      </c>
    </row>
    <row r="1911" spans="1:65" s="13" customFormat="1">
      <c r="B1911" s="196"/>
      <c r="C1911" s="197"/>
      <c r="D1911" s="198" t="s">
        <v>222</v>
      </c>
      <c r="E1911" s="199" t="s">
        <v>19</v>
      </c>
      <c r="F1911" s="200" t="s">
        <v>399</v>
      </c>
      <c r="G1911" s="197"/>
      <c r="H1911" s="199" t="s">
        <v>19</v>
      </c>
      <c r="I1911" s="201"/>
      <c r="J1911" s="197"/>
      <c r="K1911" s="197"/>
      <c r="L1911" s="202"/>
      <c r="M1911" s="203"/>
      <c r="N1911" s="204"/>
      <c r="O1911" s="204"/>
      <c r="P1911" s="204"/>
      <c r="Q1911" s="204"/>
      <c r="R1911" s="204"/>
      <c r="S1911" s="204"/>
      <c r="T1911" s="205"/>
      <c r="AT1911" s="206" t="s">
        <v>222</v>
      </c>
      <c r="AU1911" s="206" t="s">
        <v>87</v>
      </c>
      <c r="AV1911" s="13" t="s">
        <v>85</v>
      </c>
      <c r="AW1911" s="13" t="s">
        <v>36</v>
      </c>
      <c r="AX1911" s="13" t="s">
        <v>77</v>
      </c>
      <c r="AY1911" s="206" t="s">
        <v>211</v>
      </c>
    </row>
    <row r="1912" spans="1:65" s="14" customFormat="1">
      <c r="B1912" s="207"/>
      <c r="C1912" s="208"/>
      <c r="D1912" s="198" t="s">
        <v>222</v>
      </c>
      <c r="E1912" s="209" t="s">
        <v>19</v>
      </c>
      <c r="F1912" s="210" t="s">
        <v>1593</v>
      </c>
      <c r="G1912" s="208"/>
      <c r="H1912" s="211">
        <v>1</v>
      </c>
      <c r="I1912" s="212"/>
      <c r="J1912" s="208"/>
      <c r="K1912" s="208"/>
      <c r="L1912" s="213"/>
      <c r="M1912" s="214"/>
      <c r="N1912" s="215"/>
      <c r="O1912" s="215"/>
      <c r="P1912" s="215"/>
      <c r="Q1912" s="215"/>
      <c r="R1912" s="215"/>
      <c r="S1912" s="215"/>
      <c r="T1912" s="216"/>
      <c r="AT1912" s="217" t="s">
        <v>222</v>
      </c>
      <c r="AU1912" s="217" t="s">
        <v>87</v>
      </c>
      <c r="AV1912" s="14" t="s">
        <v>87</v>
      </c>
      <c r="AW1912" s="14" t="s">
        <v>36</v>
      </c>
      <c r="AX1912" s="14" t="s">
        <v>77</v>
      </c>
      <c r="AY1912" s="217" t="s">
        <v>211</v>
      </c>
    </row>
    <row r="1913" spans="1:65" s="15" customFormat="1">
      <c r="B1913" s="218"/>
      <c r="C1913" s="219"/>
      <c r="D1913" s="198" t="s">
        <v>222</v>
      </c>
      <c r="E1913" s="220" t="s">
        <v>19</v>
      </c>
      <c r="F1913" s="221" t="s">
        <v>227</v>
      </c>
      <c r="G1913" s="219"/>
      <c r="H1913" s="222">
        <v>1</v>
      </c>
      <c r="I1913" s="223"/>
      <c r="J1913" s="219"/>
      <c r="K1913" s="219"/>
      <c r="L1913" s="224"/>
      <c r="M1913" s="225"/>
      <c r="N1913" s="226"/>
      <c r="O1913" s="226"/>
      <c r="P1913" s="226"/>
      <c r="Q1913" s="226"/>
      <c r="R1913" s="226"/>
      <c r="S1913" s="226"/>
      <c r="T1913" s="227"/>
      <c r="AT1913" s="228" t="s">
        <v>222</v>
      </c>
      <c r="AU1913" s="228" t="s">
        <v>87</v>
      </c>
      <c r="AV1913" s="15" t="s">
        <v>218</v>
      </c>
      <c r="AW1913" s="15" t="s">
        <v>36</v>
      </c>
      <c r="AX1913" s="15" t="s">
        <v>85</v>
      </c>
      <c r="AY1913" s="228" t="s">
        <v>211</v>
      </c>
    </row>
    <row r="1914" spans="1:65" s="2" customFormat="1" ht="44.25" customHeight="1">
      <c r="A1914" s="38"/>
      <c r="B1914" s="39"/>
      <c r="C1914" s="178" t="s">
        <v>1594</v>
      </c>
      <c r="D1914" s="178" t="s">
        <v>214</v>
      </c>
      <c r="E1914" s="179" t="s">
        <v>1595</v>
      </c>
      <c r="F1914" s="180" t="s">
        <v>1596</v>
      </c>
      <c r="G1914" s="181" t="s">
        <v>1093</v>
      </c>
      <c r="H1914" s="254"/>
      <c r="I1914" s="183"/>
      <c r="J1914" s="184">
        <f>ROUND(I1914*H1914,2)</f>
        <v>0</v>
      </c>
      <c r="K1914" s="180" t="s">
        <v>217</v>
      </c>
      <c r="L1914" s="43"/>
      <c r="M1914" s="185" t="s">
        <v>19</v>
      </c>
      <c r="N1914" s="186" t="s">
        <v>48</v>
      </c>
      <c r="O1914" s="68"/>
      <c r="P1914" s="187">
        <f>O1914*H1914</f>
        <v>0</v>
      </c>
      <c r="Q1914" s="187">
        <v>0</v>
      </c>
      <c r="R1914" s="187">
        <f>Q1914*H1914</f>
        <v>0</v>
      </c>
      <c r="S1914" s="187">
        <v>0</v>
      </c>
      <c r="T1914" s="188">
        <f>S1914*H1914</f>
        <v>0</v>
      </c>
      <c r="U1914" s="38"/>
      <c r="V1914" s="38"/>
      <c r="W1914" s="38"/>
      <c r="X1914" s="38"/>
      <c r="Y1914" s="38"/>
      <c r="Z1914" s="38"/>
      <c r="AA1914" s="38"/>
      <c r="AB1914" s="38"/>
      <c r="AC1914" s="38"/>
      <c r="AD1914" s="38"/>
      <c r="AE1914" s="38"/>
      <c r="AR1914" s="189" t="s">
        <v>315</v>
      </c>
      <c r="AT1914" s="189" t="s">
        <v>214</v>
      </c>
      <c r="AU1914" s="189" t="s">
        <v>87</v>
      </c>
      <c r="AY1914" s="21" t="s">
        <v>211</v>
      </c>
      <c r="BE1914" s="190">
        <f>IF(N1914="základní",J1914,0)</f>
        <v>0</v>
      </c>
      <c r="BF1914" s="190">
        <f>IF(N1914="snížená",J1914,0)</f>
        <v>0</v>
      </c>
      <c r="BG1914" s="190">
        <f>IF(N1914="zákl. přenesená",J1914,0)</f>
        <v>0</v>
      </c>
      <c r="BH1914" s="190">
        <f>IF(N1914="sníž. přenesená",J1914,0)</f>
        <v>0</v>
      </c>
      <c r="BI1914" s="190">
        <f>IF(N1914="nulová",J1914,0)</f>
        <v>0</v>
      </c>
      <c r="BJ1914" s="21" t="s">
        <v>85</v>
      </c>
      <c r="BK1914" s="190">
        <f>ROUND(I1914*H1914,2)</f>
        <v>0</v>
      </c>
      <c r="BL1914" s="21" t="s">
        <v>315</v>
      </c>
      <c r="BM1914" s="189" t="s">
        <v>1597</v>
      </c>
    </row>
    <row r="1915" spans="1:65" s="2" customFormat="1">
      <c r="A1915" s="38"/>
      <c r="B1915" s="39"/>
      <c r="C1915" s="40"/>
      <c r="D1915" s="191" t="s">
        <v>220</v>
      </c>
      <c r="E1915" s="40"/>
      <c r="F1915" s="192" t="s">
        <v>1598</v>
      </c>
      <c r="G1915" s="40"/>
      <c r="H1915" s="40"/>
      <c r="I1915" s="193"/>
      <c r="J1915" s="40"/>
      <c r="K1915" s="40"/>
      <c r="L1915" s="43"/>
      <c r="M1915" s="194"/>
      <c r="N1915" s="195"/>
      <c r="O1915" s="68"/>
      <c r="P1915" s="68"/>
      <c r="Q1915" s="68"/>
      <c r="R1915" s="68"/>
      <c r="S1915" s="68"/>
      <c r="T1915" s="69"/>
      <c r="U1915" s="38"/>
      <c r="V1915" s="38"/>
      <c r="W1915" s="38"/>
      <c r="X1915" s="38"/>
      <c r="Y1915" s="38"/>
      <c r="Z1915" s="38"/>
      <c r="AA1915" s="38"/>
      <c r="AB1915" s="38"/>
      <c r="AC1915" s="38"/>
      <c r="AD1915" s="38"/>
      <c r="AE1915" s="38"/>
      <c r="AT1915" s="21" t="s">
        <v>220</v>
      </c>
      <c r="AU1915" s="21" t="s">
        <v>87</v>
      </c>
    </row>
    <row r="1916" spans="1:65" s="12" customFormat="1" ht="22.9" customHeight="1">
      <c r="B1916" s="162"/>
      <c r="C1916" s="163"/>
      <c r="D1916" s="164" t="s">
        <v>76</v>
      </c>
      <c r="E1916" s="176" t="s">
        <v>1599</v>
      </c>
      <c r="F1916" s="176" t="s">
        <v>1600</v>
      </c>
      <c r="G1916" s="163"/>
      <c r="H1916" s="163"/>
      <c r="I1916" s="166"/>
      <c r="J1916" s="177">
        <f>BK1916</f>
        <v>0</v>
      </c>
      <c r="K1916" s="163"/>
      <c r="L1916" s="168"/>
      <c r="M1916" s="169"/>
      <c r="N1916" s="170"/>
      <c r="O1916" s="170"/>
      <c r="P1916" s="171">
        <f>SUM(P1917:P1929)</f>
        <v>0</v>
      </c>
      <c r="Q1916" s="170"/>
      <c r="R1916" s="171">
        <f>SUM(R1917:R1929)</f>
        <v>1.2000000000000002E-4</v>
      </c>
      <c r="S1916" s="170"/>
      <c r="T1916" s="172">
        <f>SUM(T1917:T1929)</f>
        <v>0.18</v>
      </c>
      <c r="AR1916" s="173" t="s">
        <v>87</v>
      </c>
      <c r="AT1916" s="174" t="s">
        <v>76</v>
      </c>
      <c r="AU1916" s="174" t="s">
        <v>85</v>
      </c>
      <c r="AY1916" s="173" t="s">
        <v>211</v>
      </c>
      <c r="BK1916" s="175">
        <f>SUM(BK1917:BK1929)</f>
        <v>0</v>
      </c>
    </row>
    <row r="1917" spans="1:65" s="2" customFormat="1" ht="37.9" customHeight="1">
      <c r="A1917" s="38"/>
      <c r="B1917" s="39"/>
      <c r="C1917" s="178" t="s">
        <v>1601</v>
      </c>
      <c r="D1917" s="178" t="s">
        <v>214</v>
      </c>
      <c r="E1917" s="179" t="s">
        <v>1602</v>
      </c>
      <c r="F1917" s="180" t="s">
        <v>1603</v>
      </c>
      <c r="G1917" s="181" t="s">
        <v>131</v>
      </c>
      <c r="H1917" s="182">
        <v>6</v>
      </c>
      <c r="I1917" s="183"/>
      <c r="J1917" s="184">
        <f>ROUND(I1917*H1917,2)</f>
        <v>0</v>
      </c>
      <c r="K1917" s="180" t="s">
        <v>19</v>
      </c>
      <c r="L1917" s="43"/>
      <c r="M1917" s="185" t="s">
        <v>19</v>
      </c>
      <c r="N1917" s="186" t="s">
        <v>48</v>
      </c>
      <c r="O1917" s="68"/>
      <c r="P1917" s="187">
        <f>O1917*H1917</f>
        <v>0</v>
      </c>
      <c r="Q1917" s="187">
        <v>2.0000000000000002E-5</v>
      </c>
      <c r="R1917" s="187">
        <f>Q1917*H1917</f>
        <v>1.2000000000000002E-4</v>
      </c>
      <c r="S1917" s="187">
        <v>0</v>
      </c>
      <c r="T1917" s="188">
        <f>S1917*H1917</f>
        <v>0</v>
      </c>
      <c r="U1917" s="38"/>
      <c r="V1917" s="38"/>
      <c r="W1917" s="38"/>
      <c r="X1917" s="38"/>
      <c r="Y1917" s="38"/>
      <c r="Z1917" s="38"/>
      <c r="AA1917" s="38"/>
      <c r="AB1917" s="38"/>
      <c r="AC1917" s="38"/>
      <c r="AD1917" s="38"/>
      <c r="AE1917" s="38"/>
      <c r="AR1917" s="189" t="s">
        <v>315</v>
      </c>
      <c r="AT1917" s="189" t="s">
        <v>214</v>
      </c>
      <c r="AU1917" s="189" t="s">
        <v>87</v>
      </c>
      <c r="AY1917" s="21" t="s">
        <v>211</v>
      </c>
      <c r="BE1917" s="190">
        <f>IF(N1917="základní",J1917,0)</f>
        <v>0</v>
      </c>
      <c r="BF1917" s="190">
        <f>IF(N1917="snížená",J1917,0)</f>
        <v>0</v>
      </c>
      <c r="BG1917" s="190">
        <f>IF(N1917="zákl. přenesená",J1917,0)</f>
        <v>0</v>
      </c>
      <c r="BH1917" s="190">
        <f>IF(N1917="sníž. přenesená",J1917,0)</f>
        <v>0</v>
      </c>
      <c r="BI1917" s="190">
        <f>IF(N1917="nulová",J1917,0)</f>
        <v>0</v>
      </c>
      <c r="BJ1917" s="21" t="s">
        <v>85</v>
      </c>
      <c r="BK1917" s="190">
        <f>ROUND(I1917*H1917,2)</f>
        <v>0</v>
      </c>
      <c r="BL1917" s="21" t="s">
        <v>315</v>
      </c>
      <c r="BM1917" s="189" t="s">
        <v>1604</v>
      </c>
    </row>
    <row r="1918" spans="1:65" s="13" customFormat="1">
      <c r="B1918" s="196"/>
      <c r="C1918" s="197"/>
      <c r="D1918" s="198" t="s">
        <v>222</v>
      </c>
      <c r="E1918" s="199" t="s">
        <v>19</v>
      </c>
      <c r="F1918" s="200" t="s">
        <v>223</v>
      </c>
      <c r="G1918" s="197"/>
      <c r="H1918" s="199" t="s">
        <v>19</v>
      </c>
      <c r="I1918" s="201"/>
      <c r="J1918" s="197"/>
      <c r="K1918" s="197"/>
      <c r="L1918" s="202"/>
      <c r="M1918" s="203"/>
      <c r="N1918" s="204"/>
      <c r="O1918" s="204"/>
      <c r="P1918" s="204"/>
      <c r="Q1918" s="204"/>
      <c r="R1918" s="204"/>
      <c r="S1918" s="204"/>
      <c r="T1918" s="205"/>
      <c r="AT1918" s="206" t="s">
        <v>222</v>
      </c>
      <c r="AU1918" s="206" t="s">
        <v>87</v>
      </c>
      <c r="AV1918" s="13" t="s">
        <v>85</v>
      </c>
      <c r="AW1918" s="13" t="s">
        <v>36</v>
      </c>
      <c r="AX1918" s="13" t="s">
        <v>77</v>
      </c>
      <c r="AY1918" s="206" t="s">
        <v>211</v>
      </c>
    </row>
    <row r="1919" spans="1:65" s="13" customFormat="1">
      <c r="B1919" s="196"/>
      <c r="C1919" s="197"/>
      <c r="D1919" s="198" t="s">
        <v>222</v>
      </c>
      <c r="E1919" s="199" t="s">
        <v>19</v>
      </c>
      <c r="F1919" s="200" t="s">
        <v>1605</v>
      </c>
      <c r="G1919" s="197"/>
      <c r="H1919" s="199" t="s">
        <v>19</v>
      </c>
      <c r="I1919" s="201"/>
      <c r="J1919" s="197"/>
      <c r="K1919" s="197"/>
      <c r="L1919" s="202"/>
      <c r="M1919" s="203"/>
      <c r="N1919" s="204"/>
      <c r="O1919" s="204"/>
      <c r="P1919" s="204"/>
      <c r="Q1919" s="204"/>
      <c r="R1919" s="204"/>
      <c r="S1919" s="204"/>
      <c r="T1919" s="205"/>
      <c r="AT1919" s="206" t="s">
        <v>222</v>
      </c>
      <c r="AU1919" s="206" t="s">
        <v>87</v>
      </c>
      <c r="AV1919" s="13" t="s">
        <v>85</v>
      </c>
      <c r="AW1919" s="13" t="s">
        <v>36</v>
      </c>
      <c r="AX1919" s="13" t="s">
        <v>77</v>
      </c>
      <c r="AY1919" s="206" t="s">
        <v>211</v>
      </c>
    </row>
    <row r="1920" spans="1:65" s="13" customFormat="1">
      <c r="B1920" s="196"/>
      <c r="C1920" s="197"/>
      <c r="D1920" s="198" t="s">
        <v>222</v>
      </c>
      <c r="E1920" s="199" t="s">
        <v>19</v>
      </c>
      <c r="F1920" s="200" t="s">
        <v>311</v>
      </c>
      <c r="G1920" s="197"/>
      <c r="H1920" s="199" t="s">
        <v>19</v>
      </c>
      <c r="I1920" s="201"/>
      <c r="J1920" s="197"/>
      <c r="K1920" s="197"/>
      <c r="L1920" s="202"/>
      <c r="M1920" s="203"/>
      <c r="N1920" s="204"/>
      <c r="O1920" s="204"/>
      <c r="P1920" s="204"/>
      <c r="Q1920" s="204"/>
      <c r="R1920" s="204"/>
      <c r="S1920" s="204"/>
      <c r="T1920" s="205"/>
      <c r="AT1920" s="206" t="s">
        <v>222</v>
      </c>
      <c r="AU1920" s="206" t="s">
        <v>87</v>
      </c>
      <c r="AV1920" s="13" t="s">
        <v>85</v>
      </c>
      <c r="AW1920" s="13" t="s">
        <v>36</v>
      </c>
      <c r="AX1920" s="13" t="s">
        <v>77</v>
      </c>
      <c r="AY1920" s="206" t="s">
        <v>211</v>
      </c>
    </row>
    <row r="1921" spans="1:65" s="14" customFormat="1">
      <c r="B1921" s="207"/>
      <c r="C1921" s="208"/>
      <c r="D1921" s="198" t="s">
        <v>222</v>
      </c>
      <c r="E1921" s="209" t="s">
        <v>19</v>
      </c>
      <c r="F1921" s="210" t="s">
        <v>1606</v>
      </c>
      <c r="G1921" s="208"/>
      <c r="H1921" s="211">
        <v>6</v>
      </c>
      <c r="I1921" s="212"/>
      <c r="J1921" s="208"/>
      <c r="K1921" s="208"/>
      <c r="L1921" s="213"/>
      <c r="M1921" s="214"/>
      <c r="N1921" s="215"/>
      <c r="O1921" s="215"/>
      <c r="P1921" s="215"/>
      <c r="Q1921" s="215"/>
      <c r="R1921" s="215"/>
      <c r="S1921" s="215"/>
      <c r="T1921" s="216"/>
      <c r="AT1921" s="217" t="s">
        <v>222</v>
      </c>
      <c r="AU1921" s="217" t="s">
        <v>87</v>
      </c>
      <c r="AV1921" s="14" t="s">
        <v>87</v>
      </c>
      <c r="AW1921" s="14" t="s">
        <v>36</v>
      </c>
      <c r="AX1921" s="14" t="s">
        <v>77</v>
      </c>
      <c r="AY1921" s="217" t="s">
        <v>211</v>
      </c>
    </row>
    <row r="1922" spans="1:65" s="15" customFormat="1">
      <c r="B1922" s="218"/>
      <c r="C1922" s="219"/>
      <c r="D1922" s="198" t="s">
        <v>222</v>
      </c>
      <c r="E1922" s="220" t="s">
        <v>19</v>
      </c>
      <c r="F1922" s="221" t="s">
        <v>227</v>
      </c>
      <c r="G1922" s="219"/>
      <c r="H1922" s="222">
        <v>6</v>
      </c>
      <c r="I1922" s="223"/>
      <c r="J1922" s="219"/>
      <c r="K1922" s="219"/>
      <c r="L1922" s="224"/>
      <c r="M1922" s="225"/>
      <c r="N1922" s="226"/>
      <c r="O1922" s="226"/>
      <c r="P1922" s="226"/>
      <c r="Q1922" s="226"/>
      <c r="R1922" s="226"/>
      <c r="S1922" s="226"/>
      <c r="T1922" s="227"/>
      <c r="AT1922" s="228" t="s">
        <v>222</v>
      </c>
      <c r="AU1922" s="228" t="s">
        <v>87</v>
      </c>
      <c r="AV1922" s="15" t="s">
        <v>218</v>
      </c>
      <c r="AW1922" s="15" t="s">
        <v>36</v>
      </c>
      <c r="AX1922" s="15" t="s">
        <v>85</v>
      </c>
      <c r="AY1922" s="228" t="s">
        <v>211</v>
      </c>
    </row>
    <row r="1923" spans="1:65" s="2" customFormat="1" ht="24.2" customHeight="1">
      <c r="A1923" s="38"/>
      <c r="B1923" s="39"/>
      <c r="C1923" s="178" t="s">
        <v>1607</v>
      </c>
      <c r="D1923" s="178" t="s">
        <v>214</v>
      </c>
      <c r="E1923" s="179" t="s">
        <v>1608</v>
      </c>
      <c r="F1923" s="180" t="s">
        <v>1609</v>
      </c>
      <c r="G1923" s="181" t="s">
        <v>131</v>
      </c>
      <c r="H1923" s="182">
        <v>6</v>
      </c>
      <c r="I1923" s="183"/>
      <c r="J1923" s="184">
        <f>ROUND(I1923*H1923,2)</f>
        <v>0</v>
      </c>
      <c r="K1923" s="180" t="s">
        <v>19</v>
      </c>
      <c r="L1923" s="43"/>
      <c r="M1923" s="185" t="s">
        <v>19</v>
      </c>
      <c r="N1923" s="186" t="s">
        <v>48</v>
      </c>
      <c r="O1923" s="68"/>
      <c r="P1923" s="187">
        <f>O1923*H1923</f>
        <v>0</v>
      </c>
      <c r="Q1923" s="187">
        <v>0</v>
      </c>
      <c r="R1923" s="187">
        <f>Q1923*H1923</f>
        <v>0</v>
      </c>
      <c r="S1923" s="187">
        <v>0.03</v>
      </c>
      <c r="T1923" s="188">
        <f>S1923*H1923</f>
        <v>0.18</v>
      </c>
      <c r="U1923" s="38"/>
      <c r="V1923" s="38"/>
      <c r="W1923" s="38"/>
      <c r="X1923" s="38"/>
      <c r="Y1923" s="38"/>
      <c r="Z1923" s="38"/>
      <c r="AA1923" s="38"/>
      <c r="AB1923" s="38"/>
      <c r="AC1923" s="38"/>
      <c r="AD1923" s="38"/>
      <c r="AE1923" s="38"/>
      <c r="AR1923" s="189" t="s">
        <v>315</v>
      </c>
      <c r="AT1923" s="189" t="s">
        <v>214</v>
      </c>
      <c r="AU1923" s="189" t="s">
        <v>87</v>
      </c>
      <c r="AY1923" s="21" t="s">
        <v>211</v>
      </c>
      <c r="BE1923" s="190">
        <f>IF(N1923="základní",J1923,0)</f>
        <v>0</v>
      </c>
      <c r="BF1923" s="190">
        <f>IF(N1923="snížená",J1923,0)</f>
        <v>0</v>
      </c>
      <c r="BG1923" s="190">
        <f>IF(N1923="zákl. přenesená",J1923,0)</f>
        <v>0</v>
      </c>
      <c r="BH1923" s="190">
        <f>IF(N1923="sníž. přenesená",J1923,0)</f>
        <v>0</v>
      </c>
      <c r="BI1923" s="190">
        <f>IF(N1923="nulová",J1923,0)</f>
        <v>0</v>
      </c>
      <c r="BJ1923" s="21" t="s">
        <v>85</v>
      </c>
      <c r="BK1923" s="190">
        <f>ROUND(I1923*H1923,2)</f>
        <v>0</v>
      </c>
      <c r="BL1923" s="21" t="s">
        <v>315</v>
      </c>
      <c r="BM1923" s="189" t="s">
        <v>1610</v>
      </c>
    </row>
    <row r="1924" spans="1:65" s="13" customFormat="1">
      <c r="B1924" s="196"/>
      <c r="C1924" s="197"/>
      <c r="D1924" s="198" t="s">
        <v>222</v>
      </c>
      <c r="E1924" s="199" t="s">
        <v>19</v>
      </c>
      <c r="F1924" s="200" t="s">
        <v>223</v>
      </c>
      <c r="G1924" s="197"/>
      <c r="H1924" s="199" t="s">
        <v>19</v>
      </c>
      <c r="I1924" s="201"/>
      <c r="J1924" s="197"/>
      <c r="K1924" s="197"/>
      <c r="L1924" s="202"/>
      <c r="M1924" s="203"/>
      <c r="N1924" s="204"/>
      <c r="O1924" s="204"/>
      <c r="P1924" s="204"/>
      <c r="Q1924" s="204"/>
      <c r="R1924" s="204"/>
      <c r="S1924" s="204"/>
      <c r="T1924" s="205"/>
      <c r="AT1924" s="206" t="s">
        <v>222</v>
      </c>
      <c r="AU1924" s="206" t="s">
        <v>87</v>
      </c>
      <c r="AV1924" s="13" t="s">
        <v>85</v>
      </c>
      <c r="AW1924" s="13" t="s">
        <v>36</v>
      </c>
      <c r="AX1924" s="13" t="s">
        <v>77</v>
      </c>
      <c r="AY1924" s="206" t="s">
        <v>211</v>
      </c>
    </row>
    <row r="1925" spans="1:65" s="13" customFormat="1">
      <c r="B1925" s="196"/>
      <c r="C1925" s="197"/>
      <c r="D1925" s="198" t="s">
        <v>222</v>
      </c>
      <c r="E1925" s="199" t="s">
        <v>19</v>
      </c>
      <c r="F1925" s="200" t="s">
        <v>1605</v>
      </c>
      <c r="G1925" s="197"/>
      <c r="H1925" s="199" t="s">
        <v>19</v>
      </c>
      <c r="I1925" s="201"/>
      <c r="J1925" s="197"/>
      <c r="K1925" s="197"/>
      <c r="L1925" s="202"/>
      <c r="M1925" s="203"/>
      <c r="N1925" s="204"/>
      <c r="O1925" s="204"/>
      <c r="P1925" s="204"/>
      <c r="Q1925" s="204"/>
      <c r="R1925" s="204"/>
      <c r="S1925" s="204"/>
      <c r="T1925" s="205"/>
      <c r="AT1925" s="206" t="s">
        <v>222</v>
      </c>
      <c r="AU1925" s="206" t="s">
        <v>87</v>
      </c>
      <c r="AV1925" s="13" t="s">
        <v>85</v>
      </c>
      <c r="AW1925" s="13" t="s">
        <v>36</v>
      </c>
      <c r="AX1925" s="13" t="s">
        <v>77</v>
      </c>
      <c r="AY1925" s="206" t="s">
        <v>211</v>
      </c>
    </row>
    <row r="1926" spans="1:65" s="14" customFormat="1">
      <c r="B1926" s="207"/>
      <c r="C1926" s="208"/>
      <c r="D1926" s="198" t="s">
        <v>222</v>
      </c>
      <c r="E1926" s="209" t="s">
        <v>19</v>
      </c>
      <c r="F1926" s="210" t="s">
        <v>212</v>
      </c>
      <c r="G1926" s="208"/>
      <c r="H1926" s="211">
        <v>6</v>
      </c>
      <c r="I1926" s="212"/>
      <c r="J1926" s="208"/>
      <c r="K1926" s="208"/>
      <c r="L1926" s="213"/>
      <c r="M1926" s="214"/>
      <c r="N1926" s="215"/>
      <c r="O1926" s="215"/>
      <c r="P1926" s="215"/>
      <c r="Q1926" s="215"/>
      <c r="R1926" s="215"/>
      <c r="S1926" s="215"/>
      <c r="T1926" s="216"/>
      <c r="AT1926" s="217" t="s">
        <v>222</v>
      </c>
      <c r="AU1926" s="217" t="s">
        <v>87</v>
      </c>
      <c r="AV1926" s="14" t="s">
        <v>87</v>
      </c>
      <c r="AW1926" s="14" t="s">
        <v>36</v>
      </c>
      <c r="AX1926" s="14" t="s">
        <v>77</v>
      </c>
      <c r="AY1926" s="217" t="s">
        <v>211</v>
      </c>
    </row>
    <row r="1927" spans="1:65" s="15" customFormat="1">
      <c r="B1927" s="218"/>
      <c r="C1927" s="219"/>
      <c r="D1927" s="198" t="s">
        <v>222</v>
      </c>
      <c r="E1927" s="220" t="s">
        <v>19</v>
      </c>
      <c r="F1927" s="221" t="s">
        <v>227</v>
      </c>
      <c r="G1927" s="219"/>
      <c r="H1927" s="222">
        <v>6</v>
      </c>
      <c r="I1927" s="223"/>
      <c r="J1927" s="219"/>
      <c r="K1927" s="219"/>
      <c r="L1927" s="224"/>
      <c r="M1927" s="225"/>
      <c r="N1927" s="226"/>
      <c r="O1927" s="226"/>
      <c r="P1927" s="226"/>
      <c r="Q1927" s="226"/>
      <c r="R1927" s="226"/>
      <c r="S1927" s="226"/>
      <c r="T1927" s="227"/>
      <c r="AT1927" s="228" t="s">
        <v>222</v>
      </c>
      <c r="AU1927" s="228" t="s">
        <v>87</v>
      </c>
      <c r="AV1927" s="15" t="s">
        <v>218</v>
      </c>
      <c r="AW1927" s="15" t="s">
        <v>36</v>
      </c>
      <c r="AX1927" s="15" t="s">
        <v>85</v>
      </c>
      <c r="AY1927" s="228" t="s">
        <v>211</v>
      </c>
    </row>
    <row r="1928" spans="1:65" s="2" customFormat="1" ht="44.25" customHeight="1">
      <c r="A1928" s="38"/>
      <c r="B1928" s="39"/>
      <c r="C1928" s="178" t="s">
        <v>1611</v>
      </c>
      <c r="D1928" s="178" t="s">
        <v>214</v>
      </c>
      <c r="E1928" s="179" t="s">
        <v>1612</v>
      </c>
      <c r="F1928" s="180" t="s">
        <v>1613</v>
      </c>
      <c r="G1928" s="181" t="s">
        <v>1093</v>
      </c>
      <c r="H1928" s="254"/>
      <c r="I1928" s="183"/>
      <c r="J1928" s="184">
        <f>ROUND(I1928*H1928,2)</f>
        <v>0</v>
      </c>
      <c r="K1928" s="180" t="s">
        <v>217</v>
      </c>
      <c r="L1928" s="43"/>
      <c r="M1928" s="185" t="s">
        <v>19</v>
      </c>
      <c r="N1928" s="186" t="s">
        <v>48</v>
      </c>
      <c r="O1928" s="68"/>
      <c r="P1928" s="187">
        <f>O1928*H1928</f>
        <v>0</v>
      </c>
      <c r="Q1928" s="187">
        <v>0</v>
      </c>
      <c r="R1928" s="187">
        <f>Q1928*H1928</f>
        <v>0</v>
      </c>
      <c r="S1928" s="187">
        <v>0</v>
      </c>
      <c r="T1928" s="188">
        <f>S1928*H1928</f>
        <v>0</v>
      </c>
      <c r="U1928" s="38"/>
      <c r="V1928" s="38"/>
      <c r="W1928" s="38"/>
      <c r="X1928" s="38"/>
      <c r="Y1928" s="38"/>
      <c r="Z1928" s="38"/>
      <c r="AA1928" s="38"/>
      <c r="AB1928" s="38"/>
      <c r="AC1928" s="38"/>
      <c r="AD1928" s="38"/>
      <c r="AE1928" s="38"/>
      <c r="AR1928" s="189" t="s">
        <v>315</v>
      </c>
      <c r="AT1928" s="189" t="s">
        <v>214</v>
      </c>
      <c r="AU1928" s="189" t="s">
        <v>87</v>
      </c>
      <c r="AY1928" s="21" t="s">
        <v>211</v>
      </c>
      <c r="BE1928" s="190">
        <f>IF(N1928="základní",J1928,0)</f>
        <v>0</v>
      </c>
      <c r="BF1928" s="190">
        <f>IF(N1928="snížená",J1928,0)</f>
        <v>0</v>
      </c>
      <c r="BG1928" s="190">
        <f>IF(N1928="zákl. přenesená",J1928,0)</f>
        <v>0</v>
      </c>
      <c r="BH1928" s="190">
        <f>IF(N1928="sníž. přenesená",J1928,0)</f>
        <v>0</v>
      </c>
      <c r="BI1928" s="190">
        <f>IF(N1928="nulová",J1928,0)</f>
        <v>0</v>
      </c>
      <c r="BJ1928" s="21" t="s">
        <v>85</v>
      </c>
      <c r="BK1928" s="190">
        <f>ROUND(I1928*H1928,2)</f>
        <v>0</v>
      </c>
      <c r="BL1928" s="21" t="s">
        <v>315</v>
      </c>
      <c r="BM1928" s="189" t="s">
        <v>1614</v>
      </c>
    </row>
    <row r="1929" spans="1:65" s="2" customFormat="1">
      <c r="A1929" s="38"/>
      <c r="B1929" s="39"/>
      <c r="C1929" s="40"/>
      <c r="D1929" s="191" t="s">
        <v>220</v>
      </c>
      <c r="E1929" s="40"/>
      <c r="F1929" s="192" t="s">
        <v>1615</v>
      </c>
      <c r="G1929" s="40"/>
      <c r="H1929" s="40"/>
      <c r="I1929" s="193"/>
      <c r="J1929" s="40"/>
      <c r="K1929" s="40"/>
      <c r="L1929" s="43"/>
      <c r="M1929" s="194"/>
      <c r="N1929" s="195"/>
      <c r="O1929" s="68"/>
      <c r="P1929" s="68"/>
      <c r="Q1929" s="68"/>
      <c r="R1929" s="68"/>
      <c r="S1929" s="68"/>
      <c r="T1929" s="69"/>
      <c r="U1929" s="38"/>
      <c r="V1929" s="38"/>
      <c r="W1929" s="38"/>
      <c r="X1929" s="38"/>
      <c r="Y1929" s="38"/>
      <c r="Z1929" s="38"/>
      <c r="AA1929" s="38"/>
      <c r="AB1929" s="38"/>
      <c r="AC1929" s="38"/>
      <c r="AD1929" s="38"/>
      <c r="AE1929" s="38"/>
      <c r="AT1929" s="21" t="s">
        <v>220</v>
      </c>
      <c r="AU1929" s="21" t="s">
        <v>87</v>
      </c>
    </row>
    <row r="1930" spans="1:65" s="12" customFormat="1" ht="22.9" customHeight="1">
      <c r="B1930" s="162"/>
      <c r="C1930" s="163"/>
      <c r="D1930" s="164" t="s">
        <v>76</v>
      </c>
      <c r="E1930" s="176" t="s">
        <v>1616</v>
      </c>
      <c r="F1930" s="176" t="s">
        <v>1617</v>
      </c>
      <c r="G1930" s="163"/>
      <c r="H1930" s="163"/>
      <c r="I1930" s="166"/>
      <c r="J1930" s="177">
        <f>BK1930</f>
        <v>0</v>
      </c>
      <c r="K1930" s="163"/>
      <c r="L1930" s="168"/>
      <c r="M1930" s="169"/>
      <c r="N1930" s="170"/>
      <c r="O1930" s="170"/>
      <c r="P1930" s="171">
        <f>SUM(P1931:P2015)</f>
        <v>0</v>
      </c>
      <c r="Q1930" s="170"/>
      <c r="R1930" s="171">
        <f>SUM(R1931:R2015)</f>
        <v>0</v>
      </c>
      <c r="S1930" s="170"/>
      <c r="T1930" s="172">
        <f>SUM(T1931:T2015)</f>
        <v>0</v>
      </c>
      <c r="AR1930" s="173" t="s">
        <v>87</v>
      </c>
      <c r="AT1930" s="174" t="s">
        <v>76</v>
      </c>
      <c r="AU1930" s="174" t="s">
        <v>85</v>
      </c>
      <c r="AY1930" s="173" t="s">
        <v>211</v>
      </c>
      <c r="BK1930" s="175">
        <f>SUM(BK1931:BK2015)</f>
        <v>0</v>
      </c>
    </row>
    <row r="1931" spans="1:65" s="2" customFormat="1" ht="62.65" customHeight="1">
      <c r="A1931" s="38"/>
      <c r="B1931" s="39"/>
      <c r="C1931" s="178" t="s">
        <v>1618</v>
      </c>
      <c r="D1931" s="178" t="s">
        <v>214</v>
      </c>
      <c r="E1931" s="179" t="s">
        <v>1619</v>
      </c>
      <c r="F1931" s="180" t="s">
        <v>1620</v>
      </c>
      <c r="G1931" s="181" t="s">
        <v>397</v>
      </c>
      <c r="H1931" s="182">
        <v>1</v>
      </c>
      <c r="I1931" s="183"/>
      <c r="J1931" s="184">
        <f>ROUND(I1931*H1931,2)</f>
        <v>0</v>
      </c>
      <c r="K1931" s="180" t="s">
        <v>19</v>
      </c>
      <c r="L1931" s="43"/>
      <c r="M1931" s="185" t="s">
        <v>19</v>
      </c>
      <c r="N1931" s="186" t="s">
        <v>48</v>
      </c>
      <c r="O1931" s="68"/>
      <c r="P1931" s="187">
        <f>O1931*H1931</f>
        <v>0</v>
      </c>
      <c r="Q1931" s="187">
        <v>0</v>
      </c>
      <c r="R1931" s="187">
        <f>Q1931*H1931</f>
        <v>0</v>
      </c>
      <c r="S1931" s="187">
        <v>0</v>
      </c>
      <c r="T1931" s="188">
        <f>S1931*H1931</f>
        <v>0</v>
      </c>
      <c r="U1931" s="38"/>
      <c r="V1931" s="38"/>
      <c r="W1931" s="38"/>
      <c r="X1931" s="38"/>
      <c r="Y1931" s="38"/>
      <c r="Z1931" s="38"/>
      <c r="AA1931" s="38"/>
      <c r="AB1931" s="38"/>
      <c r="AC1931" s="38"/>
      <c r="AD1931" s="38"/>
      <c r="AE1931" s="38"/>
      <c r="AR1931" s="189" t="s">
        <v>315</v>
      </c>
      <c r="AT1931" s="189" t="s">
        <v>214</v>
      </c>
      <c r="AU1931" s="189" t="s">
        <v>87</v>
      </c>
      <c r="AY1931" s="21" t="s">
        <v>211</v>
      </c>
      <c r="BE1931" s="190">
        <f>IF(N1931="základní",J1931,0)</f>
        <v>0</v>
      </c>
      <c r="BF1931" s="190">
        <f>IF(N1931="snížená",J1931,0)</f>
        <v>0</v>
      </c>
      <c r="BG1931" s="190">
        <f>IF(N1931="zákl. přenesená",J1931,0)</f>
        <v>0</v>
      </c>
      <c r="BH1931" s="190">
        <f>IF(N1931="sníž. přenesená",J1931,0)</f>
        <v>0</v>
      </c>
      <c r="BI1931" s="190">
        <f>IF(N1931="nulová",J1931,0)</f>
        <v>0</v>
      </c>
      <c r="BJ1931" s="21" t="s">
        <v>85</v>
      </c>
      <c r="BK1931" s="190">
        <f>ROUND(I1931*H1931,2)</f>
        <v>0</v>
      </c>
      <c r="BL1931" s="21" t="s">
        <v>315</v>
      </c>
      <c r="BM1931" s="189" t="s">
        <v>1621</v>
      </c>
    </row>
    <row r="1932" spans="1:65" s="13" customFormat="1">
      <c r="B1932" s="196"/>
      <c r="C1932" s="197"/>
      <c r="D1932" s="198" t="s">
        <v>222</v>
      </c>
      <c r="E1932" s="199" t="s">
        <v>19</v>
      </c>
      <c r="F1932" s="200" t="s">
        <v>223</v>
      </c>
      <c r="G1932" s="197"/>
      <c r="H1932" s="199" t="s">
        <v>19</v>
      </c>
      <c r="I1932" s="201"/>
      <c r="J1932" s="197"/>
      <c r="K1932" s="197"/>
      <c r="L1932" s="202"/>
      <c r="M1932" s="203"/>
      <c r="N1932" s="204"/>
      <c r="O1932" s="204"/>
      <c r="P1932" s="204"/>
      <c r="Q1932" s="204"/>
      <c r="R1932" s="204"/>
      <c r="S1932" s="204"/>
      <c r="T1932" s="205"/>
      <c r="AT1932" s="206" t="s">
        <v>222</v>
      </c>
      <c r="AU1932" s="206" t="s">
        <v>87</v>
      </c>
      <c r="AV1932" s="13" t="s">
        <v>85</v>
      </c>
      <c r="AW1932" s="13" t="s">
        <v>36</v>
      </c>
      <c r="AX1932" s="13" t="s">
        <v>77</v>
      </c>
      <c r="AY1932" s="206" t="s">
        <v>211</v>
      </c>
    </row>
    <row r="1933" spans="1:65" s="13" customFormat="1">
      <c r="B1933" s="196"/>
      <c r="C1933" s="197"/>
      <c r="D1933" s="198" t="s">
        <v>222</v>
      </c>
      <c r="E1933" s="199" t="s">
        <v>19</v>
      </c>
      <c r="F1933" s="200" t="s">
        <v>1622</v>
      </c>
      <c r="G1933" s="197"/>
      <c r="H1933" s="199" t="s">
        <v>19</v>
      </c>
      <c r="I1933" s="201"/>
      <c r="J1933" s="197"/>
      <c r="K1933" s="197"/>
      <c r="L1933" s="202"/>
      <c r="M1933" s="203"/>
      <c r="N1933" s="204"/>
      <c r="O1933" s="204"/>
      <c r="P1933" s="204"/>
      <c r="Q1933" s="204"/>
      <c r="R1933" s="204"/>
      <c r="S1933" s="204"/>
      <c r="T1933" s="205"/>
      <c r="AT1933" s="206" t="s">
        <v>222</v>
      </c>
      <c r="AU1933" s="206" t="s">
        <v>87</v>
      </c>
      <c r="AV1933" s="13" t="s">
        <v>85</v>
      </c>
      <c r="AW1933" s="13" t="s">
        <v>36</v>
      </c>
      <c r="AX1933" s="13" t="s">
        <v>77</v>
      </c>
      <c r="AY1933" s="206" t="s">
        <v>211</v>
      </c>
    </row>
    <row r="1934" spans="1:65" s="13" customFormat="1">
      <c r="B1934" s="196"/>
      <c r="C1934" s="197"/>
      <c r="D1934" s="198" t="s">
        <v>222</v>
      </c>
      <c r="E1934" s="199" t="s">
        <v>19</v>
      </c>
      <c r="F1934" s="200" t="s">
        <v>399</v>
      </c>
      <c r="G1934" s="197"/>
      <c r="H1934" s="199" t="s">
        <v>19</v>
      </c>
      <c r="I1934" s="201"/>
      <c r="J1934" s="197"/>
      <c r="K1934" s="197"/>
      <c r="L1934" s="202"/>
      <c r="M1934" s="203"/>
      <c r="N1934" s="204"/>
      <c r="O1934" s="204"/>
      <c r="P1934" s="204"/>
      <c r="Q1934" s="204"/>
      <c r="R1934" s="204"/>
      <c r="S1934" s="204"/>
      <c r="T1934" s="205"/>
      <c r="AT1934" s="206" t="s">
        <v>222</v>
      </c>
      <c r="AU1934" s="206" t="s">
        <v>87</v>
      </c>
      <c r="AV1934" s="13" t="s">
        <v>85</v>
      </c>
      <c r="AW1934" s="13" t="s">
        <v>36</v>
      </c>
      <c r="AX1934" s="13" t="s">
        <v>77</v>
      </c>
      <c r="AY1934" s="206" t="s">
        <v>211</v>
      </c>
    </row>
    <row r="1935" spans="1:65" s="14" customFormat="1">
      <c r="B1935" s="207"/>
      <c r="C1935" s="208"/>
      <c r="D1935" s="198" t="s">
        <v>222</v>
      </c>
      <c r="E1935" s="209" t="s">
        <v>19</v>
      </c>
      <c r="F1935" s="210" t="s">
        <v>1623</v>
      </c>
      <c r="G1935" s="208"/>
      <c r="H1935" s="211">
        <v>1</v>
      </c>
      <c r="I1935" s="212"/>
      <c r="J1935" s="208"/>
      <c r="K1935" s="208"/>
      <c r="L1935" s="213"/>
      <c r="M1935" s="214"/>
      <c r="N1935" s="215"/>
      <c r="O1935" s="215"/>
      <c r="P1935" s="215"/>
      <c r="Q1935" s="215"/>
      <c r="R1935" s="215"/>
      <c r="S1935" s="215"/>
      <c r="T1935" s="216"/>
      <c r="AT1935" s="217" t="s">
        <v>222</v>
      </c>
      <c r="AU1935" s="217" t="s">
        <v>87</v>
      </c>
      <c r="AV1935" s="14" t="s">
        <v>87</v>
      </c>
      <c r="AW1935" s="14" t="s">
        <v>36</v>
      </c>
      <c r="AX1935" s="14" t="s">
        <v>77</v>
      </c>
      <c r="AY1935" s="217" t="s">
        <v>211</v>
      </c>
    </row>
    <row r="1936" spans="1:65" s="15" customFormat="1">
      <c r="B1936" s="218"/>
      <c r="C1936" s="219"/>
      <c r="D1936" s="198" t="s">
        <v>222</v>
      </c>
      <c r="E1936" s="220" t="s">
        <v>19</v>
      </c>
      <c r="F1936" s="221" t="s">
        <v>227</v>
      </c>
      <c r="G1936" s="219"/>
      <c r="H1936" s="222">
        <v>1</v>
      </c>
      <c r="I1936" s="223"/>
      <c r="J1936" s="219"/>
      <c r="K1936" s="219"/>
      <c r="L1936" s="224"/>
      <c r="M1936" s="225"/>
      <c r="N1936" s="226"/>
      <c r="O1936" s="226"/>
      <c r="P1936" s="226"/>
      <c r="Q1936" s="226"/>
      <c r="R1936" s="226"/>
      <c r="S1936" s="226"/>
      <c r="T1936" s="227"/>
      <c r="AT1936" s="228" t="s">
        <v>222</v>
      </c>
      <c r="AU1936" s="228" t="s">
        <v>87</v>
      </c>
      <c r="AV1936" s="15" t="s">
        <v>218</v>
      </c>
      <c r="AW1936" s="15" t="s">
        <v>36</v>
      </c>
      <c r="AX1936" s="15" t="s">
        <v>85</v>
      </c>
      <c r="AY1936" s="228" t="s">
        <v>211</v>
      </c>
    </row>
    <row r="1937" spans="1:65" s="2" customFormat="1" ht="44.25" customHeight="1">
      <c r="A1937" s="38"/>
      <c r="B1937" s="39"/>
      <c r="C1937" s="178" t="s">
        <v>1624</v>
      </c>
      <c r="D1937" s="178" t="s">
        <v>214</v>
      </c>
      <c r="E1937" s="179" t="s">
        <v>1625</v>
      </c>
      <c r="F1937" s="180" t="s">
        <v>1626</v>
      </c>
      <c r="G1937" s="181" t="s">
        <v>397</v>
      </c>
      <c r="H1937" s="182">
        <v>8</v>
      </c>
      <c r="I1937" s="183"/>
      <c r="J1937" s="184">
        <f>ROUND(I1937*H1937,2)</f>
        <v>0</v>
      </c>
      <c r="K1937" s="180" t="s">
        <v>19</v>
      </c>
      <c r="L1937" s="43"/>
      <c r="M1937" s="185" t="s">
        <v>19</v>
      </c>
      <c r="N1937" s="186" t="s">
        <v>48</v>
      </c>
      <c r="O1937" s="68"/>
      <c r="P1937" s="187">
        <f>O1937*H1937</f>
        <v>0</v>
      </c>
      <c r="Q1937" s="187">
        <v>0</v>
      </c>
      <c r="R1937" s="187">
        <f>Q1937*H1937</f>
        <v>0</v>
      </c>
      <c r="S1937" s="187">
        <v>0</v>
      </c>
      <c r="T1937" s="188">
        <f>S1937*H1937</f>
        <v>0</v>
      </c>
      <c r="U1937" s="38"/>
      <c r="V1937" s="38"/>
      <c r="W1937" s="38"/>
      <c r="X1937" s="38"/>
      <c r="Y1937" s="38"/>
      <c r="Z1937" s="38"/>
      <c r="AA1937" s="38"/>
      <c r="AB1937" s="38"/>
      <c r="AC1937" s="38"/>
      <c r="AD1937" s="38"/>
      <c r="AE1937" s="38"/>
      <c r="AR1937" s="189" t="s">
        <v>315</v>
      </c>
      <c r="AT1937" s="189" t="s">
        <v>214</v>
      </c>
      <c r="AU1937" s="189" t="s">
        <v>87</v>
      </c>
      <c r="AY1937" s="21" t="s">
        <v>211</v>
      </c>
      <c r="BE1937" s="190">
        <f>IF(N1937="základní",J1937,0)</f>
        <v>0</v>
      </c>
      <c r="BF1937" s="190">
        <f>IF(N1937="snížená",J1937,0)</f>
        <v>0</v>
      </c>
      <c r="BG1937" s="190">
        <f>IF(N1937="zákl. přenesená",J1937,0)</f>
        <v>0</v>
      </c>
      <c r="BH1937" s="190">
        <f>IF(N1937="sníž. přenesená",J1937,0)</f>
        <v>0</v>
      </c>
      <c r="BI1937" s="190">
        <f>IF(N1937="nulová",J1937,0)</f>
        <v>0</v>
      </c>
      <c r="BJ1937" s="21" t="s">
        <v>85</v>
      </c>
      <c r="BK1937" s="190">
        <f>ROUND(I1937*H1937,2)</f>
        <v>0</v>
      </c>
      <c r="BL1937" s="21" t="s">
        <v>315</v>
      </c>
      <c r="BM1937" s="189" t="s">
        <v>1627</v>
      </c>
    </row>
    <row r="1938" spans="1:65" s="13" customFormat="1">
      <c r="B1938" s="196"/>
      <c r="C1938" s="197"/>
      <c r="D1938" s="198" t="s">
        <v>222</v>
      </c>
      <c r="E1938" s="199" t="s">
        <v>19</v>
      </c>
      <c r="F1938" s="200" t="s">
        <v>223</v>
      </c>
      <c r="G1938" s="197"/>
      <c r="H1938" s="199" t="s">
        <v>19</v>
      </c>
      <c r="I1938" s="201"/>
      <c r="J1938" s="197"/>
      <c r="K1938" s="197"/>
      <c r="L1938" s="202"/>
      <c r="M1938" s="203"/>
      <c r="N1938" s="204"/>
      <c r="O1938" s="204"/>
      <c r="P1938" s="204"/>
      <c r="Q1938" s="204"/>
      <c r="R1938" s="204"/>
      <c r="S1938" s="204"/>
      <c r="T1938" s="205"/>
      <c r="AT1938" s="206" t="s">
        <v>222</v>
      </c>
      <c r="AU1938" s="206" t="s">
        <v>87</v>
      </c>
      <c r="AV1938" s="13" t="s">
        <v>85</v>
      </c>
      <c r="AW1938" s="13" t="s">
        <v>36</v>
      </c>
      <c r="AX1938" s="13" t="s">
        <v>77</v>
      </c>
      <c r="AY1938" s="206" t="s">
        <v>211</v>
      </c>
    </row>
    <row r="1939" spans="1:65" s="13" customFormat="1">
      <c r="B1939" s="196"/>
      <c r="C1939" s="197"/>
      <c r="D1939" s="198" t="s">
        <v>222</v>
      </c>
      <c r="E1939" s="199" t="s">
        <v>19</v>
      </c>
      <c r="F1939" s="200" t="s">
        <v>1622</v>
      </c>
      <c r="G1939" s="197"/>
      <c r="H1939" s="199" t="s">
        <v>19</v>
      </c>
      <c r="I1939" s="201"/>
      <c r="J1939" s="197"/>
      <c r="K1939" s="197"/>
      <c r="L1939" s="202"/>
      <c r="M1939" s="203"/>
      <c r="N1939" s="204"/>
      <c r="O1939" s="204"/>
      <c r="P1939" s="204"/>
      <c r="Q1939" s="204"/>
      <c r="R1939" s="204"/>
      <c r="S1939" s="204"/>
      <c r="T1939" s="205"/>
      <c r="AT1939" s="206" t="s">
        <v>222</v>
      </c>
      <c r="AU1939" s="206" t="s">
        <v>87</v>
      </c>
      <c r="AV1939" s="13" t="s">
        <v>85</v>
      </c>
      <c r="AW1939" s="13" t="s">
        <v>36</v>
      </c>
      <c r="AX1939" s="13" t="s">
        <v>77</v>
      </c>
      <c r="AY1939" s="206" t="s">
        <v>211</v>
      </c>
    </row>
    <row r="1940" spans="1:65" s="13" customFormat="1">
      <c r="B1940" s="196"/>
      <c r="C1940" s="197"/>
      <c r="D1940" s="198" t="s">
        <v>222</v>
      </c>
      <c r="E1940" s="199" t="s">
        <v>19</v>
      </c>
      <c r="F1940" s="200" t="s">
        <v>399</v>
      </c>
      <c r="G1940" s="197"/>
      <c r="H1940" s="199" t="s">
        <v>19</v>
      </c>
      <c r="I1940" s="201"/>
      <c r="J1940" s="197"/>
      <c r="K1940" s="197"/>
      <c r="L1940" s="202"/>
      <c r="M1940" s="203"/>
      <c r="N1940" s="204"/>
      <c r="O1940" s="204"/>
      <c r="P1940" s="204"/>
      <c r="Q1940" s="204"/>
      <c r="R1940" s="204"/>
      <c r="S1940" s="204"/>
      <c r="T1940" s="205"/>
      <c r="AT1940" s="206" t="s">
        <v>222</v>
      </c>
      <c r="AU1940" s="206" t="s">
        <v>87</v>
      </c>
      <c r="AV1940" s="13" t="s">
        <v>85</v>
      </c>
      <c r="AW1940" s="13" t="s">
        <v>36</v>
      </c>
      <c r="AX1940" s="13" t="s">
        <v>77</v>
      </c>
      <c r="AY1940" s="206" t="s">
        <v>211</v>
      </c>
    </row>
    <row r="1941" spans="1:65" s="14" customFormat="1">
      <c r="B1941" s="207"/>
      <c r="C1941" s="208"/>
      <c r="D1941" s="198" t="s">
        <v>222</v>
      </c>
      <c r="E1941" s="209" t="s">
        <v>19</v>
      </c>
      <c r="F1941" s="210" t="s">
        <v>1628</v>
      </c>
      <c r="G1941" s="208"/>
      <c r="H1941" s="211">
        <v>8</v>
      </c>
      <c r="I1941" s="212"/>
      <c r="J1941" s="208"/>
      <c r="K1941" s="208"/>
      <c r="L1941" s="213"/>
      <c r="M1941" s="214"/>
      <c r="N1941" s="215"/>
      <c r="O1941" s="215"/>
      <c r="P1941" s="215"/>
      <c r="Q1941" s="215"/>
      <c r="R1941" s="215"/>
      <c r="S1941" s="215"/>
      <c r="T1941" s="216"/>
      <c r="AT1941" s="217" t="s">
        <v>222</v>
      </c>
      <c r="AU1941" s="217" t="s">
        <v>87</v>
      </c>
      <c r="AV1941" s="14" t="s">
        <v>87</v>
      </c>
      <c r="AW1941" s="14" t="s">
        <v>36</v>
      </c>
      <c r="AX1941" s="14" t="s">
        <v>77</v>
      </c>
      <c r="AY1941" s="217" t="s">
        <v>211</v>
      </c>
    </row>
    <row r="1942" spans="1:65" s="15" customFormat="1">
      <c r="B1942" s="218"/>
      <c r="C1942" s="219"/>
      <c r="D1942" s="198" t="s">
        <v>222</v>
      </c>
      <c r="E1942" s="220" t="s">
        <v>19</v>
      </c>
      <c r="F1942" s="221" t="s">
        <v>227</v>
      </c>
      <c r="G1942" s="219"/>
      <c r="H1942" s="222">
        <v>8</v>
      </c>
      <c r="I1942" s="223"/>
      <c r="J1942" s="219"/>
      <c r="K1942" s="219"/>
      <c r="L1942" s="224"/>
      <c r="M1942" s="225"/>
      <c r="N1942" s="226"/>
      <c r="O1942" s="226"/>
      <c r="P1942" s="226"/>
      <c r="Q1942" s="226"/>
      <c r="R1942" s="226"/>
      <c r="S1942" s="226"/>
      <c r="T1942" s="227"/>
      <c r="AT1942" s="228" t="s">
        <v>222</v>
      </c>
      <c r="AU1942" s="228" t="s">
        <v>87</v>
      </c>
      <c r="AV1942" s="15" t="s">
        <v>218</v>
      </c>
      <c r="AW1942" s="15" t="s">
        <v>36</v>
      </c>
      <c r="AX1942" s="15" t="s">
        <v>85</v>
      </c>
      <c r="AY1942" s="228" t="s">
        <v>211</v>
      </c>
    </row>
    <row r="1943" spans="1:65" s="2" customFormat="1" ht="37.9" customHeight="1">
      <c r="A1943" s="38"/>
      <c r="B1943" s="39"/>
      <c r="C1943" s="178" t="s">
        <v>1629</v>
      </c>
      <c r="D1943" s="178" t="s">
        <v>214</v>
      </c>
      <c r="E1943" s="179" t="s">
        <v>1630</v>
      </c>
      <c r="F1943" s="180" t="s">
        <v>1631</v>
      </c>
      <c r="G1943" s="181" t="s">
        <v>397</v>
      </c>
      <c r="H1943" s="182">
        <v>6</v>
      </c>
      <c r="I1943" s="183"/>
      <c r="J1943" s="184">
        <f>ROUND(I1943*H1943,2)</f>
        <v>0</v>
      </c>
      <c r="K1943" s="180" t="s">
        <v>19</v>
      </c>
      <c r="L1943" s="43"/>
      <c r="M1943" s="185" t="s">
        <v>19</v>
      </c>
      <c r="N1943" s="186" t="s">
        <v>48</v>
      </c>
      <c r="O1943" s="68"/>
      <c r="P1943" s="187">
        <f>O1943*H1943</f>
        <v>0</v>
      </c>
      <c r="Q1943" s="187">
        <v>0</v>
      </c>
      <c r="R1943" s="187">
        <f>Q1943*H1943</f>
        <v>0</v>
      </c>
      <c r="S1943" s="187">
        <v>0</v>
      </c>
      <c r="T1943" s="188">
        <f>S1943*H1943</f>
        <v>0</v>
      </c>
      <c r="U1943" s="38"/>
      <c r="V1943" s="38"/>
      <c r="W1943" s="38"/>
      <c r="X1943" s="38"/>
      <c r="Y1943" s="38"/>
      <c r="Z1943" s="38"/>
      <c r="AA1943" s="38"/>
      <c r="AB1943" s="38"/>
      <c r="AC1943" s="38"/>
      <c r="AD1943" s="38"/>
      <c r="AE1943" s="38"/>
      <c r="AR1943" s="189" t="s">
        <v>315</v>
      </c>
      <c r="AT1943" s="189" t="s">
        <v>214</v>
      </c>
      <c r="AU1943" s="189" t="s">
        <v>87</v>
      </c>
      <c r="AY1943" s="21" t="s">
        <v>211</v>
      </c>
      <c r="BE1943" s="190">
        <f>IF(N1943="základní",J1943,0)</f>
        <v>0</v>
      </c>
      <c r="BF1943" s="190">
        <f>IF(N1943="snížená",J1943,0)</f>
        <v>0</v>
      </c>
      <c r="BG1943" s="190">
        <f>IF(N1943="zákl. přenesená",J1943,0)</f>
        <v>0</v>
      </c>
      <c r="BH1943" s="190">
        <f>IF(N1943="sníž. přenesená",J1943,0)</f>
        <v>0</v>
      </c>
      <c r="BI1943" s="190">
        <f>IF(N1943="nulová",J1943,0)</f>
        <v>0</v>
      </c>
      <c r="BJ1943" s="21" t="s">
        <v>85</v>
      </c>
      <c r="BK1943" s="190">
        <f>ROUND(I1943*H1943,2)</f>
        <v>0</v>
      </c>
      <c r="BL1943" s="21" t="s">
        <v>315</v>
      </c>
      <c r="BM1943" s="189" t="s">
        <v>1632</v>
      </c>
    </row>
    <row r="1944" spans="1:65" s="13" customFormat="1">
      <c r="B1944" s="196"/>
      <c r="C1944" s="197"/>
      <c r="D1944" s="198" t="s">
        <v>222</v>
      </c>
      <c r="E1944" s="199" t="s">
        <v>19</v>
      </c>
      <c r="F1944" s="200" t="s">
        <v>223</v>
      </c>
      <c r="G1944" s="197"/>
      <c r="H1944" s="199" t="s">
        <v>19</v>
      </c>
      <c r="I1944" s="201"/>
      <c r="J1944" s="197"/>
      <c r="K1944" s="197"/>
      <c r="L1944" s="202"/>
      <c r="M1944" s="203"/>
      <c r="N1944" s="204"/>
      <c r="O1944" s="204"/>
      <c r="P1944" s="204"/>
      <c r="Q1944" s="204"/>
      <c r="R1944" s="204"/>
      <c r="S1944" s="204"/>
      <c r="T1944" s="205"/>
      <c r="AT1944" s="206" t="s">
        <v>222</v>
      </c>
      <c r="AU1944" s="206" t="s">
        <v>87</v>
      </c>
      <c r="AV1944" s="13" t="s">
        <v>85</v>
      </c>
      <c r="AW1944" s="13" t="s">
        <v>36</v>
      </c>
      <c r="AX1944" s="13" t="s">
        <v>77</v>
      </c>
      <c r="AY1944" s="206" t="s">
        <v>211</v>
      </c>
    </row>
    <row r="1945" spans="1:65" s="13" customFormat="1">
      <c r="B1945" s="196"/>
      <c r="C1945" s="197"/>
      <c r="D1945" s="198" t="s">
        <v>222</v>
      </c>
      <c r="E1945" s="199" t="s">
        <v>19</v>
      </c>
      <c r="F1945" s="200" t="s">
        <v>1622</v>
      </c>
      <c r="G1945" s="197"/>
      <c r="H1945" s="199" t="s">
        <v>19</v>
      </c>
      <c r="I1945" s="201"/>
      <c r="J1945" s="197"/>
      <c r="K1945" s="197"/>
      <c r="L1945" s="202"/>
      <c r="M1945" s="203"/>
      <c r="N1945" s="204"/>
      <c r="O1945" s="204"/>
      <c r="P1945" s="204"/>
      <c r="Q1945" s="204"/>
      <c r="R1945" s="204"/>
      <c r="S1945" s="204"/>
      <c r="T1945" s="205"/>
      <c r="AT1945" s="206" t="s">
        <v>222</v>
      </c>
      <c r="AU1945" s="206" t="s">
        <v>87</v>
      </c>
      <c r="AV1945" s="13" t="s">
        <v>85</v>
      </c>
      <c r="AW1945" s="13" t="s">
        <v>36</v>
      </c>
      <c r="AX1945" s="13" t="s">
        <v>77</v>
      </c>
      <c r="AY1945" s="206" t="s">
        <v>211</v>
      </c>
    </row>
    <row r="1946" spans="1:65" s="13" customFormat="1">
      <c r="B1946" s="196"/>
      <c r="C1946" s="197"/>
      <c r="D1946" s="198" t="s">
        <v>222</v>
      </c>
      <c r="E1946" s="199" t="s">
        <v>19</v>
      </c>
      <c r="F1946" s="200" t="s">
        <v>399</v>
      </c>
      <c r="G1946" s="197"/>
      <c r="H1946" s="199" t="s">
        <v>19</v>
      </c>
      <c r="I1946" s="201"/>
      <c r="J1946" s="197"/>
      <c r="K1946" s="197"/>
      <c r="L1946" s="202"/>
      <c r="M1946" s="203"/>
      <c r="N1946" s="204"/>
      <c r="O1946" s="204"/>
      <c r="P1946" s="204"/>
      <c r="Q1946" s="204"/>
      <c r="R1946" s="204"/>
      <c r="S1946" s="204"/>
      <c r="T1946" s="205"/>
      <c r="AT1946" s="206" t="s">
        <v>222</v>
      </c>
      <c r="AU1946" s="206" t="s">
        <v>87</v>
      </c>
      <c r="AV1946" s="13" t="s">
        <v>85</v>
      </c>
      <c r="AW1946" s="13" t="s">
        <v>36</v>
      </c>
      <c r="AX1946" s="13" t="s">
        <v>77</v>
      </c>
      <c r="AY1946" s="206" t="s">
        <v>211</v>
      </c>
    </row>
    <row r="1947" spans="1:65" s="14" customFormat="1">
      <c r="B1947" s="207"/>
      <c r="C1947" s="208"/>
      <c r="D1947" s="198" t="s">
        <v>222</v>
      </c>
      <c r="E1947" s="209" t="s">
        <v>19</v>
      </c>
      <c r="F1947" s="210" t="s">
        <v>1633</v>
      </c>
      <c r="G1947" s="208"/>
      <c r="H1947" s="211">
        <v>6</v>
      </c>
      <c r="I1947" s="212"/>
      <c r="J1947" s="208"/>
      <c r="K1947" s="208"/>
      <c r="L1947" s="213"/>
      <c r="M1947" s="214"/>
      <c r="N1947" s="215"/>
      <c r="O1947" s="215"/>
      <c r="P1947" s="215"/>
      <c r="Q1947" s="215"/>
      <c r="R1947" s="215"/>
      <c r="S1947" s="215"/>
      <c r="T1947" s="216"/>
      <c r="AT1947" s="217" t="s">
        <v>222</v>
      </c>
      <c r="AU1947" s="217" t="s">
        <v>87</v>
      </c>
      <c r="AV1947" s="14" t="s">
        <v>87</v>
      </c>
      <c r="AW1947" s="14" t="s">
        <v>36</v>
      </c>
      <c r="AX1947" s="14" t="s">
        <v>77</v>
      </c>
      <c r="AY1947" s="217" t="s">
        <v>211</v>
      </c>
    </row>
    <row r="1948" spans="1:65" s="15" customFormat="1">
      <c r="B1948" s="218"/>
      <c r="C1948" s="219"/>
      <c r="D1948" s="198" t="s">
        <v>222</v>
      </c>
      <c r="E1948" s="220" t="s">
        <v>19</v>
      </c>
      <c r="F1948" s="221" t="s">
        <v>227</v>
      </c>
      <c r="G1948" s="219"/>
      <c r="H1948" s="222">
        <v>6</v>
      </c>
      <c r="I1948" s="223"/>
      <c r="J1948" s="219"/>
      <c r="K1948" s="219"/>
      <c r="L1948" s="224"/>
      <c r="M1948" s="225"/>
      <c r="N1948" s="226"/>
      <c r="O1948" s="226"/>
      <c r="P1948" s="226"/>
      <c r="Q1948" s="226"/>
      <c r="R1948" s="226"/>
      <c r="S1948" s="226"/>
      <c r="T1948" s="227"/>
      <c r="AT1948" s="228" t="s">
        <v>222</v>
      </c>
      <c r="AU1948" s="228" t="s">
        <v>87</v>
      </c>
      <c r="AV1948" s="15" t="s">
        <v>218</v>
      </c>
      <c r="AW1948" s="15" t="s">
        <v>36</v>
      </c>
      <c r="AX1948" s="15" t="s">
        <v>85</v>
      </c>
      <c r="AY1948" s="228" t="s">
        <v>211</v>
      </c>
    </row>
    <row r="1949" spans="1:65" s="2" customFormat="1" ht="44.25" customHeight="1">
      <c r="A1949" s="38"/>
      <c r="B1949" s="39"/>
      <c r="C1949" s="178" t="s">
        <v>1634</v>
      </c>
      <c r="D1949" s="178" t="s">
        <v>214</v>
      </c>
      <c r="E1949" s="179" t="s">
        <v>1635</v>
      </c>
      <c r="F1949" s="180" t="s">
        <v>1636</v>
      </c>
      <c r="G1949" s="181" t="s">
        <v>397</v>
      </c>
      <c r="H1949" s="182">
        <v>6</v>
      </c>
      <c r="I1949" s="183"/>
      <c r="J1949" s="184">
        <f>ROUND(I1949*H1949,2)</f>
        <v>0</v>
      </c>
      <c r="K1949" s="180" t="s">
        <v>19</v>
      </c>
      <c r="L1949" s="43"/>
      <c r="M1949" s="185" t="s">
        <v>19</v>
      </c>
      <c r="N1949" s="186" t="s">
        <v>48</v>
      </c>
      <c r="O1949" s="68"/>
      <c r="P1949" s="187">
        <f>O1949*H1949</f>
        <v>0</v>
      </c>
      <c r="Q1949" s="187">
        <v>0</v>
      </c>
      <c r="R1949" s="187">
        <f>Q1949*H1949</f>
        <v>0</v>
      </c>
      <c r="S1949" s="187">
        <v>0</v>
      </c>
      <c r="T1949" s="188">
        <f>S1949*H1949</f>
        <v>0</v>
      </c>
      <c r="U1949" s="38"/>
      <c r="V1949" s="38"/>
      <c r="W1949" s="38"/>
      <c r="X1949" s="38"/>
      <c r="Y1949" s="38"/>
      <c r="Z1949" s="38"/>
      <c r="AA1949" s="38"/>
      <c r="AB1949" s="38"/>
      <c r="AC1949" s="38"/>
      <c r="AD1949" s="38"/>
      <c r="AE1949" s="38"/>
      <c r="AR1949" s="189" t="s">
        <v>315</v>
      </c>
      <c r="AT1949" s="189" t="s">
        <v>214</v>
      </c>
      <c r="AU1949" s="189" t="s">
        <v>87</v>
      </c>
      <c r="AY1949" s="21" t="s">
        <v>211</v>
      </c>
      <c r="BE1949" s="190">
        <f>IF(N1949="základní",J1949,0)</f>
        <v>0</v>
      </c>
      <c r="BF1949" s="190">
        <f>IF(N1949="snížená",J1949,0)</f>
        <v>0</v>
      </c>
      <c r="BG1949" s="190">
        <f>IF(N1949="zákl. přenesená",J1949,0)</f>
        <v>0</v>
      </c>
      <c r="BH1949" s="190">
        <f>IF(N1949="sníž. přenesená",J1949,0)</f>
        <v>0</v>
      </c>
      <c r="BI1949" s="190">
        <f>IF(N1949="nulová",J1949,0)</f>
        <v>0</v>
      </c>
      <c r="BJ1949" s="21" t="s">
        <v>85</v>
      </c>
      <c r="BK1949" s="190">
        <f>ROUND(I1949*H1949,2)</f>
        <v>0</v>
      </c>
      <c r="BL1949" s="21" t="s">
        <v>315</v>
      </c>
      <c r="BM1949" s="189" t="s">
        <v>1637</v>
      </c>
    </row>
    <row r="1950" spans="1:65" s="13" customFormat="1">
      <c r="B1950" s="196"/>
      <c r="C1950" s="197"/>
      <c r="D1950" s="198" t="s">
        <v>222</v>
      </c>
      <c r="E1950" s="199" t="s">
        <v>19</v>
      </c>
      <c r="F1950" s="200" t="s">
        <v>223</v>
      </c>
      <c r="G1950" s="197"/>
      <c r="H1950" s="199" t="s">
        <v>19</v>
      </c>
      <c r="I1950" s="201"/>
      <c r="J1950" s="197"/>
      <c r="K1950" s="197"/>
      <c r="L1950" s="202"/>
      <c r="M1950" s="203"/>
      <c r="N1950" s="204"/>
      <c r="O1950" s="204"/>
      <c r="P1950" s="204"/>
      <c r="Q1950" s="204"/>
      <c r="R1950" s="204"/>
      <c r="S1950" s="204"/>
      <c r="T1950" s="205"/>
      <c r="AT1950" s="206" t="s">
        <v>222</v>
      </c>
      <c r="AU1950" s="206" t="s">
        <v>87</v>
      </c>
      <c r="AV1950" s="13" t="s">
        <v>85</v>
      </c>
      <c r="AW1950" s="13" t="s">
        <v>36</v>
      </c>
      <c r="AX1950" s="13" t="s">
        <v>77</v>
      </c>
      <c r="AY1950" s="206" t="s">
        <v>211</v>
      </c>
    </row>
    <row r="1951" spans="1:65" s="13" customFormat="1">
      <c r="B1951" s="196"/>
      <c r="C1951" s="197"/>
      <c r="D1951" s="198" t="s">
        <v>222</v>
      </c>
      <c r="E1951" s="199" t="s">
        <v>19</v>
      </c>
      <c r="F1951" s="200" t="s">
        <v>1622</v>
      </c>
      <c r="G1951" s="197"/>
      <c r="H1951" s="199" t="s">
        <v>19</v>
      </c>
      <c r="I1951" s="201"/>
      <c r="J1951" s="197"/>
      <c r="K1951" s="197"/>
      <c r="L1951" s="202"/>
      <c r="M1951" s="203"/>
      <c r="N1951" s="204"/>
      <c r="O1951" s="204"/>
      <c r="P1951" s="204"/>
      <c r="Q1951" s="204"/>
      <c r="R1951" s="204"/>
      <c r="S1951" s="204"/>
      <c r="T1951" s="205"/>
      <c r="AT1951" s="206" t="s">
        <v>222</v>
      </c>
      <c r="AU1951" s="206" t="s">
        <v>87</v>
      </c>
      <c r="AV1951" s="13" t="s">
        <v>85</v>
      </c>
      <c r="AW1951" s="13" t="s">
        <v>36</v>
      </c>
      <c r="AX1951" s="13" t="s">
        <v>77</v>
      </c>
      <c r="AY1951" s="206" t="s">
        <v>211</v>
      </c>
    </row>
    <row r="1952" spans="1:65" s="13" customFormat="1">
      <c r="B1952" s="196"/>
      <c r="C1952" s="197"/>
      <c r="D1952" s="198" t="s">
        <v>222</v>
      </c>
      <c r="E1952" s="199" t="s">
        <v>19</v>
      </c>
      <c r="F1952" s="200" t="s">
        <v>399</v>
      </c>
      <c r="G1952" s="197"/>
      <c r="H1952" s="199" t="s">
        <v>19</v>
      </c>
      <c r="I1952" s="201"/>
      <c r="J1952" s="197"/>
      <c r="K1952" s="197"/>
      <c r="L1952" s="202"/>
      <c r="M1952" s="203"/>
      <c r="N1952" s="204"/>
      <c r="O1952" s="204"/>
      <c r="P1952" s="204"/>
      <c r="Q1952" s="204"/>
      <c r="R1952" s="204"/>
      <c r="S1952" s="204"/>
      <c r="T1952" s="205"/>
      <c r="AT1952" s="206" t="s">
        <v>222</v>
      </c>
      <c r="AU1952" s="206" t="s">
        <v>87</v>
      </c>
      <c r="AV1952" s="13" t="s">
        <v>85</v>
      </c>
      <c r="AW1952" s="13" t="s">
        <v>36</v>
      </c>
      <c r="AX1952" s="13" t="s">
        <v>77</v>
      </c>
      <c r="AY1952" s="206" t="s">
        <v>211</v>
      </c>
    </row>
    <row r="1953" spans="1:65" s="14" customFormat="1">
      <c r="B1953" s="207"/>
      <c r="C1953" s="208"/>
      <c r="D1953" s="198" t="s">
        <v>222</v>
      </c>
      <c r="E1953" s="209" t="s">
        <v>19</v>
      </c>
      <c r="F1953" s="210" t="s">
        <v>1638</v>
      </c>
      <c r="G1953" s="208"/>
      <c r="H1953" s="211">
        <v>6</v>
      </c>
      <c r="I1953" s="212"/>
      <c r="J1953" s="208"/>
      <c r="K1953" s="208"/>
      <c r="L1953" s="213"/>
      <c r="M1953" s="214"/>
      <c r="N1953" s="215"/>
      <c r="O1953" s="215"/>
      <c r="P1953" s="215"/>
      <c r="Q1953" s="215"/>
      <c r="R1953" s="215"/>
      <c r="S1953" s="215"/>
      <c r="T1953" s="216"/>
      <c r="AT1953" s="217" t="s">
        <v>222</v>
      </c>
      <c r="AU1953" s="217" t="s">
        <v>87</v>
      </c>
      <c r="AV1953" s="14" t="s">
        <v>87</v>
      </c>
      <c r="AW1953" s="14" t="s">
        <v>36</v>
      </c>
      <c r="AX1953" s="14" t="s">
        <v>77</v>
      </c>
      <c r="AY1953" s="217" t="s">
        <v>211</v>
      </c>
    </row>
    <row r="1954" spans="1:65" s="15" customFormat="1">
      <c r="B1954" s="218"/>
      <c r="C1954" s="219"/>
      <c r="D1954" s="198" t="s">
        <v>222</v>
      </c>
      <c r="E1954" s="220" t="s">
        <v>19</v>
      </c>
      <c r="F1954" s="221" t="s">
        <v>227</v>
      </c>
      <c r="G1954" s="219"/>
      <c r="H1954" s="222">
        <v>6</v>
      </c>
      <c r="I1954" s="223"/>
      <c r="J1954" s="219"/>
      <c r="K1954" s="219"/>
      <c r="L1954" s="224"/>
      <c r="M1954" s="225"/>
      <c r="N1954" s="226"/>
      <c r="O1954" s="226"/>
      <c r="P1954" s="226"/>
      <c r="Q1954" s="226"/>
      <c r="R1954" s="226"/>
      <c r="S1954" s="226"/>
      <c r="T1954" s="227"/>
      <c r="AT1954" s="228" t="s">
        <v>222</v>
      </c>
      <c r="AU1954" s="228" t="s">
        <v>87</v>
      </c>
      <c r="AV1954" s="15" t="s">
        <v>218</v>
      </c>
      <c r="AW1954" s="15" t="s">
        <v>36</v>
      </c>
      <c r="AX1954" s="15" t="s">
        <v>85</v>
      </c>
      <c r="AY1954" s="228" t="s">
        <v>211</v>
      </c>
    </row>
    <row r="1955" spans="1:65" s="2" customFormat="1" ht="44.25" customHeight="1">
      <c r="A1955" s="38"/>
      <c r="B1955" s="39"/>
      <c r="C1955" s="178" t="s">
        <v>1639</v>
      </c>
      <c r="D1955" s="178" t="s">
        <v>214</v>
      </c>
      <c r="E1955" s="179" t="s">
        <v>1640</v>
      </c>
      <c r="F1955" s="180" t="s">
        <v>1641</v>
      </c>
      <c r="G1955" s="181" t="s">
        <v>397</v>
      </c>
      <c r="H1955" s="182">
        <v>4</v>
      </c>
      <c r="I1955" s="183"/>
      <c r="J1955" s="184">
        <f>ROUND(I1955*H1955,2)</f>
        <v>0</v>
      </c>
      <c r="K1955" s="180" t="s">
        <v>19</v>
      </c>
      <c r="L1955" s="43"/>
      <c r="M1955" s="185" t="s">
        <v>19</v>
      </c>
      <c r="N1955" s="186" t="s">
        <v>48</v>
      </c>
      <c r="O1955" s="68"/>
      <c r="P1955" s="187">
        <f>O1955*H1955</f>
        <v>0</v>
      </c>
      <c r="Q1955" s="187">
        <v>0</v>
      </c>
      <c r="R1955" s="187">
        <f>Q1955*H1955</f>
        <v>0</v>
      </c>
      <c r="S1955" s="187">
        <v>0</v>
      </c>
      <c r="T1955" s="188">
        <f>S1955*H1955</f>
        <v>0</v>
      </c>
      <c r="U1955" s="38"/>
      <c r="V1955" s="38"/>
      <c r="W1955" s="38"/>
      <c r="X1955" s="38"/>
      <c r="Y1955" s="38"/>
      <c r="Z1955" s="38"/>
      <c r="AA1955" s="38"/>
      <c r="AB1955" s="38"/>
      <c r="AC1955" s="38"/>
      <c r="AD1955" s="38"/>
      <c r="AE1955" s="38"/>
      <c r="AR1955" s="189" t="s">
        <v>315</v>
      </c>
      <c r="AT1955" s="189" t="s">
        <v>214</v>
      </c>
      <c r="AU1955" s="189" t="s">
        <v>87</v>
      </c>
      <c r="AY1955" s="21" t="s">
        <v>211</v>
      </c>
      <c r="BE1955" s="190">
        <f>IF(N1955="základní",J1955,0)</f>
        <v>0</v>
      </c>
      <c r="BF1955" s="190">
        <f>IF(N1955="snížená",J1955,0)</f>
        <v>0</v>
      </c>
      <c r="BG1955" s="190">
        <f>IF(N1955="zákl. přenesená",J1955,0)</f>
        <v>0</v>
      </c>
      <c r="BH1955" s="190">
        <f>IF(N1955="sníž. přenesená",J1955,0)</f>
        <v>0</v>
      </c>
      <c r="BI1955" s="190">
        <f>IF(N1955="nulová",J1955,0)</f>
        <v>0</v>
      </c>
      <c r="BJ1955" s="21" t="s">
        <v>85</v>
      </c>
      <c r="BK1955" s="190">
        <f>ROUND(I1955*H1955,2)</f>
        <v>0</v>
      </c>
      <c r="BL1955" s="21" t="s">
        <v>315</v>
      </c>
      <c r="BM1955" s="189" t="s">
        <v>1642</v>
      </c>
    </row>
    <row r="1956" spans="1:65" s="13" customFormat="1">
      <c r="B1956" s="196"/>
      <c r="C1956" s="197"/>
      <c r="D1956" s="198" t="s">
        <v>222</v>
      </c>
      <c r="E1956" s="199" t="s">
        <v>19</v>
      </c>
      <c r="F1956" s="200" t="s">
        <v>223</v>
      </c>
      <c r="G1956" s="197"/>
      <c r="H1956" s="199" t="s">
        <v>19</v>
      </c>
      <c r="I1956" s="201"/>
      <c r="J1956" s="197"/>
      <c r="K1956" s="197"/>
      <c r="L1956" s="202"/>
      <c r="M1956" s="203"/>
      <c r="N1956" s="204"/>
      <c r="O1956" s="204"/>
      <c r="P1956" s="204"/>
      <c r="Q1956" s="204"/>
      <c r="R1956" s="204"/>
      <c r="S1956" s="204"/>
      <c r="T1956" s="205"/>
      <c r="AT1956" s="206" t="s">
        <v>222</v>
      </c>
      <c r="AU1956" s="206" t="s">
        <v>87</v>
      </c>
      <c r="AV1956" s="13" t="s">
        <v>85</v>
      </c>
      <c r="AW1956" s="13" t="s">
        <v>36</v>
      </c>
      <c r="AX1956" s="13" t="s">
        <v>77</v>
      </c>
      <c r="AY1956" s="206" t="s">
        <v>211</v>
      </c>
    </row>
    <row r="1957" spans="1:65" s="13" customFormat="1">
      <c r="B1957" s="196"/>
      <c r="C1957" s="197"/>
      <c r="D1957" s="198" t="s">
        <v>222</v>
      </c>
      <c r="E1957" s="199" t="s">
        <v>19</v>
      </c>
      <c r="F1957" s="200" t="s">
        <v>1622</v>
      </c>
      <c r="G1957" s="197"/>
      <c r="H1957" s="199" t="s">
        <v>19</v>
      </c>
      <c r="I1957" s="201"/>
      <c r="J1957" s="197"/>
      <c r="K1957" s="197"/>
      <c r="L1957" s="202"/>
      <c r="M1957" s="203"/>
      <c r="N1957" s="204"/>
      <c r="O1957" s="204"/>
      <c r="P1957" s="204"/>
      <c r="Q1957" s="204"/>
      <c r="R1957" s="204"/>
      <c r="S1957" s="204"/>
      <c r="T1957" s="205"/>
      <c r="AT1957" s="206" t="s">
        <v>222</v>
      </c>
      <c r="AU1957" s="206" t="s">
        <v>87</v>
      </c>
      <c r="AV1957" s="13" t="s">
        <v>85</v>
      </c>
      <c r="AW1957" s="13" t="s">
        <v>36</v>
      </c>
      <c r="AX1957" s="13" t="s">
        <v>77</v>
      </c>
      <c r="AY1957" s="206" t="s">
        <v>211</v>
      </c>
    </row>
    <row r="1958" spans="1:65" s="13" customFormat="1">
      <c r="B1958" s="196"/>
      <c r="C1958" s="197"/>
      <c r="D1958" s="198" t="s">
        <v>222</v>
      </c>
      <c r="E1958" s="199" t="s">
        <v>19</v>
      </c>
      <c r="F1958" s="200" t="s">
        <v>399</v>
      </c>
      <c r="G1958" s="197"/>
      <c r="H1958" s="199" t="s">
        <v>19</v>
      </c>
      <c r="I1958" s="201"/>
      <c r="J1958" s="197"/>
      <c r="K1958" s="197"/>
      <c r="L1958" s="202"/>
      <c r="M1958" s="203"/>
      <c r="N1958" s="204"/>
      <c r="O1958" s="204"/>
      <c r="P1958" s="204"/>
      <c r="Q1958" s="204"/>
      <c r="R1958" s="204"/>
      <c r="S1958" s="204"/>
      <c r="T1958" s="205"/>
      <c r="AT1958" s="206" t="s">
        <v>222</v>
      </c>
      <c r="AU1958" s="206" t="s">
        <v>87</v>
      </c>
      <c r="AV1958" s="13" t="s">
        <v>85</v>
      </c>
      <c r="AW1958" s="13" t="s">
        <v>36</v>
      </c>
      <c r="AX1958" s="13" t="s">
        <v>77</v>
      </c>
      <c r="AY1958" s="206" t="s">
        <v>211</v>
      </c>
    </row>
    <row r="1959" spans="1:65" s="14" customFormat="1">
      <c r="B1959" s="207"/>
      <c r="C1959" s="208"/>
      <c r="D1959" s="198" t="s">
        <v>222</v>
      </c>
      <c r="E1959" s="209" t="s">
        <v>19</v>
      </c>
      <c r="F1959" s="210" t="s">
        <v>1643</v>
      </c>
      <c r="G1959" s="208"/>
      <c r="H1959" s="211">
        <v>4</v>
      </c>
      <c r="I1959" s="212"/>
      <c r="J1959" s="208"/>
      <c r="K1959" s="208"/>
      <c r="L1959" s="213"/>
      <c r="M1959" s="214"/>
      <c r="N1959" s="215"/>
      <c r="O1959" s="215"/>
      <c r="P1959" s="215"/>
      <c r="Q1959" s="215"/>
      <c r="R1959" s="215"/>
      <c r="S1959" s="215"/>
      <c r="T1959" s="216"/>
      <c r="AT1959" s="217" t="s">
        <v>222</v>
      </c>
      <c r="AU1959" s="217" t="s">
        <v>87</v>
      </c>
      <c r="AV1959" s="14" t="s">
        <v>87</v>
      </c>
      <c r="AW1959" s="14" t="s">
        <v>36</v>
      </c>
      <c r="AX1959" s="14" t="s">
        <v>77</v>
      </c>
      <c r="AY1959" s="217" t="s">
        <v>211</v>
      </c>
    </row>
    <row r="1960" spans="1:65" s="15" customFormat="1">
      <c r="B1960" s="218"/>
      <c r="C1960" s="219"/>
      <c r="D1960" s="198" t="s">
        <v>222</v>
      </c>
      <c r="E1960" s="220" t="s">
        <v>19</v>
      </c>
      <c r="F1960" s="221" t="s">
        <v>227</v>
      </c>
      <c r="G1960" s="219"/>
      <c r="H1960" s="222">
        <v>4</v>
      </c>
      <c r="I1960" s="223"/>
      <c r="J1960" s="219"/>
      <c r="K1960" s="219"/>
      <c r="L1960" s="224"/>
      <c r="M1960" s="225"/>
      <c r="N1960" s="226"/>
      <c r="O1960" s="226"/>
      <c r="P1960" s="226"/>
      <c r="Q1960" s="226"/>
      <c r="R1960" s="226"/>
      <c r="S1960" s="226"/>
      <c r="T1960" s="227"/>
      <c r="AT1960" s="228" t="s">
        <v>222</v>
      </c>
      <c r="AU1960" s="228" t="s">
        <v>87</v>
      </c>
      <c r="AV1960" s="15" t="s">
        <v>218</v>
      </c>
      <c r="AW1960" s="15" t="s">
        <v>36</v>
      </c>
      <c r="AX1960" s="15" t="s">
        <v>85</v>
      </c>
      <c r="AY1960" s="228" t="s">
        <v>211</v>
      </c>
    </row>
    <row r="1961" spans="1:65" s="2" customFormat="1" ht="49.15" customHeight="1">
      <c r="A1961" s="38"/>
      <c r="B1961" s="39"/>
      <c r="C1961" s="178" t="s">
        <v>1644</v>
      </c>
      <c r="D1961" s="178" t="s">
        <v>214</v>
      </c>
      <c r="E1961" s="179" t="s">
        <v>1645</v>
      </c>
      <c r="F1961" s="180" t="s">
        <v>1646</v>
      </c>
      <c r="G1961" s="181" t="s">
        <v>397</v>
      </c>
      <c r="H1961" s="182">
        <v>4</v>
      </c>
      <c r="I1961" s="183"/>
      <c r="J1961" s="184">
        <f>ROUND(I1961*H1961,2)</f>
        <v>0</v>
      </c>
      <c r="K1961" s="180" t="s">
        <v>19</v>
      </c>
      <c r="L1961" s="43"/>
      <c r="M1961" s="185" t="s">
        <v>19</v>
      </c>
      <c r="N1961" s="186" t="s">
        <v>48</v>
      </c>
      <c r="O1961" s="68"/>
      <c r="P1961" s="187">
        <f>O1961*H1961</f>
        <v>0</v>
      </c>
      <c r="Q1961" s="187">
        <v>0</v>
      </c>
      <c r="R1961" s="187">
        <f>Q1961*H1961</f>
        <v>0</v>
      </c>
      <c r="S1961" s="187">
        <v>0</v>
      </c>
      <c r="T1961" s="188">
        <f>S1961*H1961</f>
        <v>0</v>
      </c>
      <c r="U1961" s="38"/>
      <c r="V1961" s="38"/>
      <c r="W1961" s="38"/>
      <c r="X1961" s="38"/>
      <c r="Y1961" s="38"/>
      <c r="Z1961" s="38"/>
      <c r="AA1961" s="38"/>
      <c r="AB1961" s="38"/>
      <c r="AC1961" s="38"/>
      <c r="AD1961" s="38"/>
      <c r="AE1961" s="38"/>
      <c r="AR1961" s="189" t="s">
        <v>315</v>
      </c>
      <c r="AT1961" s="189" t="s">
        <v>214</v>
      </c>
      <c r="AU1961" s="189" t="s">
        <v>87</v>
      </c>
      <c r="AY1961" s="21" t="s">
        <v>211</v>
      </c>
      <c r="BE1961" s="190">
        <f>IF(N1961="základní",J1961,0)</f>
        <v>0</v>
      </c>
      <c r="BF1961" s="190">
        <f>IF(N1961="snížená",J1961,0)</f>
        <v>0</v>
      </c>
      <c r="BG1961" s="190">
        <f>IF(N1961="zákl. přenesená",J1961,0)</f>
        <v>0</v>
      </c>
      <c r="BH1961" s="190">
        <f>IF(N1961="sníž. přenesená",J1961,0)</f>
        <v>0</v>
      </c>
      <c r="BI1961" s="190">
        <f>IF(N1961="nulová",J1961,0)</f>
        <v>0</v>
      </c>
      <c r="BJ1961" s="21" t="s">
        <v>85</v>
      </c>
      <c r="BK1961" s="190">
        <f>ROUND(I1961*H1961,2)</f>
        <v>0</v>
      </c>
      <c r="BL1961" s="21" t="s">
        <v>315</v>
      </c>
      <c r="BM1961" s="189" t="s">
        <v>1647</v>
      </c>
    </row>
    <row r="1962" spans="1:65" s="13" customFormat="1">
      <c r="B1962" s="196"/>
      <c r="C1962" s="197"/>
      <c r="D1962" s="198" t="s">
        <v>222</v>
      </c>
      <c r="E1962" s="199" t="s">
        <v>19</v>
      </c>
      <c r="F1962" s="200" t="s">
        <v>223</v>
      </c>
      <c r="G1962" s="197"/>
      <c r="H1962" s="199" t="s">
        <v>19</v>
      </c>
      <c r="I1962" s="201"/>
      <c r="J1962" s="197"/>
      <c r="K1962" s="197"/>
      <c r="L1962" s="202"/>
      <c r="M1962" s="203"/>
      <c r="N1962" s="204"/>
      <c r="O1962" s="204"/>
      <c r="P1962" s="204"/>
      <c r="Q1962" s="204"/>
      <c r="R1962" s="204"/>
      <c r="S1962" s="204"/>
      <c r="T1962" s="205"/>
      <c r="AT1962" s="206" t="s">
        <v>222</v>
      </c>
      <c r="AU1962" s="206" t="s">
        <v>87</v>
      </c>
      <c r="AV1962" s="13" t="s">
        <v>85</v>
      </c>
      <c r="AW1962" s="13" t="s">
        <v>36</v>
      </c>
      <c r="AX1962" s="13" t="s">
        <v>77</v>
      </c>
      <c r="AY1962" s="206" t="s">
        <v>211</v>
      </c>
    </row>
    <row r="1963" spans="1:65" s="13" customFormat="1">
      <c r="B1963" s="196"/>
      <c r="C1963" s="197"/>
      <c r="D1963" s="198" t="s">
        <v>222</v>
      </c>
      <c r="E1963" s="199" t="s">
        <v>19</v>
      </c>
      <c r="F1963" s="200" t="s">
        <v>1622</v>
      </c>
      <c r="G1963" s="197"/>
      <c r="H1963" s="199" t="s">
        <v>19</v>
      </c>
      <c r="I1963" s="201"/>
      <c r="J1963" s="197"/>
      <c r="K1963" s="197"/>
      <c r="L1963" s="202"/>
      <c r="M1963" s="203"/>
      <c r="N1963" s="204"/>
      <c r="O1963" s="204"/>
      <c r="P1963" s="204"/>
      <c r="Q1963" s="204"/>
      <c r="R1963" s="204"/>
      <c r="S1963" s="204"/>
      <c r="T1963" s="205"/>
      <c r="AT1963" s="206" t="s">
        <v>222</v>
      </c>
      <c r="AU1963" s="206" t="s">
        <v>87</v>
      </c>
      <c r="AV1963" s="13" t="s">
        <v>85</v>
      </c>
      <c r="AW1963" s="13" t="s">
        <v>36</v>
      </c>
      <c r="AX1963" s="13" t="s">
        <v>77</v>
      </c>
      <c r="AY1963" s="206" t="s">
        <v>211</v>
      </c>
    </row>
    <row r="1964" spans="1:65" s="13" customFormat="1">
      <c r="B1964" s="196"/>
      <c r="C1964" s="197"/>
      <c r="D1964" s="198" t="s">
        <v>222</v>
      </c>
      <c r="E1964" s="199" t="s">
        <v>19</v>
      </c>
      <c r="F1964" s="200" t="s">
        <v>399</v>
      </c>
      <c r="G1964" s="197"/>
      <c r="H1964" s="199" t="s">
        <v>19</v>
      </c>
      <c r="I1964" s="201"/>
      <c r="J1964" s="197"/>
      <c r="K1964" s="197"/>
      <c r="L1964" s="202"/>
      <c r="M1964" s="203"/>
      <c r="N1964" s="204"/>
      <c r="O1964" s="204"/>
      <c r="P1964" s="204"/>
      <c r="Q1964" s="204"/>
      <c r="R1964" s="204"/>
      <c r="S1964" s="204"/>
      <c r="T1964" s="205"/>
      <c r="AT1964" s="206" t="s">
        <v>222</v>
      </c>
      <c r="AU1964" s="206" t="s">
        <v>87</v>
      </c>
      <c r="AV1964" s="13" t="s">
        <v>85</v>
      </c>
      <c r="AW1964" s="13" t="s">
        <v>36</v>
      </c>
      <c r="AX1964" s="13" t="s">
        <v>77</v>
      </c>
      <c r="AY1964" s="206" t="s">
        <v>211</v>
      </c>
    </row>
    <row r="1965" spans="1:65" s="14" customFormat="1">
      <c r="B1965" s="207"/>
      <c r="C1965" s="208"/>
      <c r="D1965" s="198" t="s">
        <v>222</v>
      </c>
      <c r="E1965" s="209" t="s">
        <v>19</v>
      </c>
      <c r="F1965" s="210" t="s">
        <v>1648</v>
      </c>
      <c r="G1965" s="208"/>
      <c r="H1965" s="211">
        <v>4</v>
      </c>
      <c r="I1965" s="212"/>
      <c r="J1965" s="208"/>
      <c r="K1965" s="208"/>
      <c r="L1965" s="213"/>
      <c r="M1965" s="214"/>
      <c r="N1965" s="215"/>
      <c r="O1965" s="215"/>
      <c r="P1965" s="215"/>
      <c r="Q1965" s="215"/>
      <c r="R1965" s="215"/>
      <c r="S1965" s="215"/>
      <c r="T1965" s="216"/>
      <c r="AT1965" s="217" t="s">
        <v>222</v>
      </c>
      <c r="AU1965" s="217" t="s">
        <v>87</v>
      </c>
      <c r="AV1965" s="14" t="s">
        <v>87</v>
      </c>
      <c r="AW1965" s="14" t="s">
        <v>36</v>
      </c>
      <c r="AX1965" s="14" t="s">
        <v>77</v>
      </c>
      <c r="AY1965" s="217" t="s">
        <v>211</v>
      </c>
    </row>
    <row r="1966" spans="1:65" s="15" customFormat="1">
      <c r="B1966" s="218"/>
      <c r="C1966" s="219"/>
      <c r="D1966" s="198" t="s">
        <v>222</v>
      </c>
      <c r="E1966" s="220" t="s">
        <v>19</v>
      </c>
      <c r="F1966" s="221" t="s">
        <v>227</v>
      </c>
      <c r="G1966" s="219"/>
      <c r="H1966" s="222">
        <v>4</v>
      </c>
      <c r="I1966" s="223"/>
      <c r="J1966" s="219"/>
      <c r="K1966" s="219"/>
      <c r="L1966" s="224"/>
      <c r="M1966" s="225"/>
      <c r="N1966" s="226"/>
      <c r="O1966" s="226"/>
      <c r="P1966" s="226"/>
      <c r="Q1966" s="226"/>
      <c r="R1966" s="226"/>
      <c r="S1966" s="226"/>
      <c r="T1966" s="227"/>
      <c r="AT1966" s="228" t="s">
        <v>222</v>
      </c>
      <c r="AU1966" s="228" t="s">
        <v>87</v>
      </c>
      <c r="AV1966" s="15" t="s">
        <v>218</v>
      </c>
      <c r="AW1966" s="15" t="s">
        <v>36</v>
      </c>
      <c r="AX1966" s="15" t="s">
        <v>85</v>
      </c>
      <c r="AY1966" s="228" t="s">
        <v>211</v>
      </c>
    </row>
    <row r="1967" spans="1:65" s="2" customFormat="1" ht="49.15" customHeight="1">
      <c r="A1967" s="38"/>
      <c r="B1967" s="39"/>
      <c r="C1967" s="178" t="s">
        <v>1649</v>
      </c>
      <c r="D1967" s="178" t="s">
        <v>214</v>
      </c>
      <c r="E1967" s="179" t="s">
        <v>1650</v>
      </c>
      <c r="F1967" s="180" t="s">
        <v>1651</v>
      </c>
      <c r="G1967" s="181" t="s">
        <v>397</v>
      </c>
      <c r="H1967" s="182">
        <v>2</v>
      </c>
      <c r="I1967" s="183"/>
      <c r="J1967" s="184">
        <f>ROUND(I1967*H1967,2)</f>
        <v>0</v>
      </c>
      <c r="K1967" s="180" t="s">
        <v>19</v>
      </c>
      <c r="L1967" s="43"/>
      <c r="M1967" s="185" t="s">
        <v>19</v>
      </c>
      <c r="N1967" s="186" t="s">
        <v>48</v>
      </c>
      <c r="O1967" s="68"/>
      <c r="P1967" s="187">
        <f>O1967*H1967</f>
        <v>0</v>
      </c>
      <c r="Q1967" s="187">
        <v>0</v>
      </c>
      <c r="R1967" s="187">
        <f>Q1967*H1967</f>
        <v>0</v>
      </c>
      <c r="S1967" s="187">
        <v>0</v>
      </c>
      <c r="T1967" s="188">
        <f>S1967*H1967</f>
        <v>0</v>
      </c>
      <c r="U1967" s="38"/>
      <c r="V1967" s="38"/>
      <c r="W1967" s="38"/>
      <c r="X1967" s="38"/>
      <c r="Y1967" s="38"/>
      <c r="Z1967" s="38"/>
      <c r="AA1967" s="38"/>
      <c r="AB1967" s="38"/>
      <c r="AC1967" s="38"/>
      <c r="AD1967" s="38"/>
      <c r="AE1967" s="38"/>
      <c r="AR1967" s="189" t="s">
        <v>315</v>
      </c>
      <c r="AT1967" s="189" t="s">
        <v>214</v>
      </c>
      <c r="AU1967" s="189" t="s">
        <v>87</v>
      </c>
      <c r="AY1967" s="21" t="s">
        <v>211</v>
      </c>
      <c r="BE1967" s="190">
        <f>IF(N1967="základní",J1967,0)</f>
        <v>0</v>
      </c>
      <c r="BF1967" s="190">
        <f>IF(N1967="snížená",J1967,0)</f>
        <v>0</v>
      </c>
      <c r="BG1967" s="190">
        <f>IF(N1967="zákl. přenesená",J1967,0)</f>
        <v>0</v>
      </c>
      <c r="BH1967" s="190">
        <f>IF(N1967="sníž. přenesená",J1967,0)</f>
        <v>0</v>
      </c>
      <c r="BI1967" s="190">
        <f>IF(N1967="nulová",J1967,0)</f>
        <v>0</v>
      </c>
      <c r="BJ1967" s="21" t="s">
        <v>85</v>
      </c>
      <c r="BK1967" s="190">
        <f>ROUND(I1967*H1967,2)</f>
        <v>0</v>
      </c>
      <c r="BL1967" s="21" t="s">
        <v>315</v>
      </c>
      <c r="BM1967" s="189" t="s">
        <v>1652</v>
      </c>
    </row>
    <row r="1968" spans="1:65" s="13" customFormat="1">
      <c r="B1968" s="196"/>
      <c r="C1968" s="197"/>
      <c r="D1968" s="198" t="s">
        <v>222</v>
      </c>
      <c r="E1968" s="199" t="s">
        <v>19</v>
      </c>
      <c r="F1968" s="200" t="s">
        <v>223</v>
      </c>
      <c r="G1968" s="197"/>
      <c r="H1968" s="199" t="s">
        <v>19</v>
      </c>
      <c r="I1968" s="201"/>
      <c r="J1968" s="197"/>
      <c r="K1968" s="197"/>
      <c r="L1968" s="202"/>
      <c r="M1968" s="203"/>
      <c r="N1968" s="204"/>
      <c r="O1968" s="204"/>
      <c r="P1968" s="204"/>
      <c r="Q1968" s="204"/>
      <c r="R1968" s="204"/>
      <c r="S1968" s="204"/>
      <c r="T1968" s="205"/>
      <c r="AT1968" s="206" t="s">
        <v>222</v>
      </c>
      <c r="AU1968" s="206" t="s">
        <v>87</v>
      </c>
      <c r="AV1968" s="13" t="s">
        <v>85</v>
      </c>
      <c r="AW1968" s="13" t="s">
        <v>36</v>
      </c>
      <c r="AX1968" s="13" t="s">
        <v>77</v>
      </c>
      <c r="AY1968" s="206" t="s">
        <v>211</v>
      </c>
    </row>
    <row r="1969" spans="1:65" s="13" customFormat="1">
      <c r="B1969" s="196"/>
      <c r="C1969" s="197"/>
      <c r="D1969" s="198" t="s">
        <v>222</v>
      </c>
      <c r="E1969" s="199" t="s">
        <v>19</v>
      </c>
      <c r="F1969" s="200" t="s">
        <v>1622</v>
      </c>
      <c r="G1969" s="197"/>
      <c r="H1969" s="199" t="s">
        <v>19</v>
      </c>
      <c r="I1969" s="201"/>
      <c r="J1969" s="197"/>
      <c r="K1969" s="197"/>
      <c r="L1969" s="202"/>
      <c r="M1969" s="203"/>
      <c r="N1969" s="204"/>
      <c r="O1969" s="204"/>
      <c r="P1969" s="204"/>
      <c r="Q1969" s="204"/>
      <c r="R1969" s="204"/>
      <c r="S1969" s="204"/>
      <c r="T1969" s="205"/>
      <c r="AT1969" s="206" t="s">
        <v>222</v>
      </c>
      <c r="AU1969" s="206" t="s">
        <v>87</v>
      </c>
      <c r="AV1969" s="13" t="s">
        <v>85</v>
      </c>
      <c r="AW1969" s="13" t="s">
        <v>36</v>
      </c>
      <c r="AX1969" s="13" t="s">
        <v>77</v>
      </c>
      <c r="AY1969" s="206" t="s">
        <v>211</v>
      </c>
    </row>
    <row r="1970" spans="1:65" s="13" customFormat="1">
      <c r="B1970" s="196"/>
      <c r="C1970" s="197"/>
      <c r="D1970" s="198" t="s">
        <v>222</v>
      </c>
      <c r="E1970" s="199" t="s">
        <v>19</v>
      </c>
      <c r="F1970" s="200" t="s">
        <v>399</v>
      </c>
      <c r="G1970" s="197"/>
      <c r="H1970" s="199" t="s">
        <v>19</v>
      </c>
      <c r="I1970" s="201"/>
      <c r="J1970" s="197"/>
      <c r="K1970" s="197"/>
      <c r="L1970" s="202"/>
      <c r="M1970" s="203"/>
      <c r="N1970" s="204"/>
      <c r="O1970" s="204"/>
      <c r="P1970" s="204"/>
      <c r="Q1970" s="204"/>
      <c r="R1970" s="204"/>
      <c r="S1970" s="204"/>
      <c r="T1970" s="205"/>
      <c r="AT1970" s="206" t="s">
        <v>222</v>
      </c>
      <c r="AU1970" s="206" t="s">
        <v>87</v>
      </c>
      <c r="AV1970" s="13" t="s">
        <v>85</v>
      </c>
      <c r="AW1970" s="13" t="s">
        <v>36</v>
      </c>
      <c r="AX1970" s="13" t="s">
        <v>77</v>
      </c>
      <c r="AY1970" s="206" t="s">
        <v>211</v>
      </c>
    </row>
    <row r="1971" spans="1:65" s="14" customFormat="1">
      <c r="B1971" s="207"/>
      <c r="C1971" s="208"/>
      <c r="D1971" s="198" t="s">
        <v>222</v>
      </c>
      <c r="E1971" s="209" t="s">
        <v>19</v>
      </c>
      <c r="F1971" s="210" t="s">
        <v>1653</v>
      </c>
      <c r="G1971" s="208"/>
      <c r="H1971" s="211">
        <v>2</v>
      </c>
      <c r="I1971" s="212"/>
      <c r="J1971" s="208"/>
      <c r="K1971" s="208"/>
      <c r="L1971" s="213"/>
      <c r="M1971" s="214"/>
      <c r="N1971" s="215"/>
      <c r="O1971" s="215"/>
      <c r="P1971" s="215"/>
      <c r="Q1971" s="215"/>
      <c r="R1971" s="215"/>
      <c r="S1971" s="215"/>
      <c r="T1971" s="216"/>
      <c r="AT1971" s="217" t="s">
        <v>222</v>
      </c>
      <c r="AU1971" s="217" t="s">
        <v>87</v>
      </c>
      <c r="AV1971" s="14" t="s">
        <v>87</v>
      </c>
      <c r="AW1971" s="14" t="s">
        <v>36</v>
      </c>
      <c r="AX1971" s="14" t="s">
        <v>77</v>
      </c>
      <c r="AY1971" s="217" t="s">
        <v>211</v>
      </c>
    </row>
    <row r="1972" spans="1:65" s="15" customFormat="1">
      <c r="B1972" s="218"/>
      <c r="C1972" s="219"/>
      <c r="D1972" s="198" t="s">
        <v>222</v>
      </c>
      <c r="E1972" s="220" t="s">
        <v>19</v>
      </c>
      <c r="F1972" s="221" t="s">
        <v>227</v>
      </c>
      <c r="G1972" s="219"/>
      <c r="H1972" s="222">
        <v>2</v>
      </c>
      <c r="I1972" s="223"/>
      <c r="J1972" s="219"/>
      <c r="K1972" s="219"/>
      <c r="L1972" s="224"/>
      <c r="M1972" s="225"/>
      <c r="N1972" s="226"/>
      <c r="O1972" s="226"/>
      <c r="P1972" s="226"/>
      <c r="Q1972" s="226"/>
      <c r="R1972" s="226"/>
      <c r="S1972" s="226"/>
      <c r="T1972" s="227"/>
      <c r="AT1972" s="228" t="s">
        <v>222</v>
      </c>
      <c r="AU1972" s="228" t="s">
        <v>87</v>
      </c>
      <c r="AV1972" s="15" t="s">
        <v>218</v>
      </c>
      <c r="AW1972" s="15" t="s">
        <v>36</v>
      </c>
      <c r="AX1972" s="15" t="s">
        <v>85</v>
      </c>
      <c r="AY1972" s="228" t="s">
        <v>211</v>
      </c>
    </row>
    <row r="1973" spans="1:65" s="2" customFormat="1" ht="24.2" customHeight="1">
      <c r="A1973" s="38"/>
      <c r="B1973" s="39"/>
      <c r="C1973" s="178" t="s">
        <v>1654</v>
      </c>
      <c r="D1973" s="178" t="s">
        <v>214</v>
      </c>
      <c r="E1973" s="179" t="s">
        <v>1655</v>
      </c>
      <c r="F1973" s="180" t="s">
        <v>1656</v>
      </c>
      <c r="G1973" s="181" t="s">
        <v>397</v>
      </c>
      <c r="H1973" s="182">
        <v>1</v>
      </c>
      <c r="I1973" s="183"/>
      <c r="J1973" s="184">
        <f>ROUND(I1973*H1973,2)</f>
        <v>0</v>
      </c>
      <c r="K1973" s="180" t="s">
        <v>19</v>
      </c>
      <c r="L1973" s="43"/>
      <c r="M1973" s="185" t="s">
        <v>19</v>
      </c>
      <c r="N1973" s="186" t="s">
        <v>48</v>
      </c>
      <c r="O1973" s="68"/>
      <c r="P1973" s="187">
        <f>O1973*H1973</f>
        <v>0</v>
      </c>
      <c r="Q1973" s="187">
        <v>0</v>
      </c>
      <c r="R1973" s="187">
        <f>Q1973*H1973</f>
        <v>0</v>
      </c>
      <c r="S1973" s="187">
        <v>0</v>
      </c>
      <c r="T1973" s="188">
        <f>S1973*H1973</f>
        <v>0</v>
      </c>
      <c r="U1973" s="38"/>
      <c r="V1973" s="38"/>
      <c r="W1973" s="38"/>
      <c r="X1973" s="38"/>
      <c r="Y1973" s="38"/>
      <c r="Z1973" s="38"/>
      <c r="AA1973" s="38"/>
      <c r="AB1973" s="38"/>
      <c r="AC1973" s="38"/>
      <c r="AD1973" s="38"/>
      <c r="AE1973" s="38"/>
      <c r="AR1973" s="189" t="s">
        <v>315</v>
      </c>
      <c r="AT1973" s="189" t="s">
        <v>214</v>
      </c>
      <c r="AU1973" s="189" t="s">
        <v>87</v>
      </c>
      <c r="AY1973" s="21" t="s">
        <v>211</v>
      </c>
      <c r="BE1973" s="190">
        <f>IF(N1973="základní",J1973,0)</f>
        <v>0</v>
      </c>
      <c r="BF1973" s="190">
        <f>IF(N1973="snížená",J1973,0)</f>
        <v>0</v>
      </c>
      <c r="BG1973" s="190">
        <f>IF(N1973="zákl. přenesená",J1973,0)</f>
        <v>0</v>
      </c>
      <c r="BH1973" s="190">
        <f>IF(N1973="sníž. přenesená",J1973,0)</f>
        <v>0</v>
      </c>
      <c r="BI1973" s="190">
        <f>IF(N1973="nulová",J1973,0)</f>
        <v>0</v>
      </c>
      <c r="BJ1973" s="21" t="s">
        <v>85</v>
      </c>
      <c r="BK1973" s="190">
        <f>ROUND(I1973*H1973,2)</f>
        <v>0</v>
      </c>
      <c r="BL1973" s="21" t="s">
        <v>315</v>
      </c>
      <c r="BM1973" s="189" t="s">
        <v>1657</v>
      </c>
    </row>
    <row r="1974" spans="1:65" s="13" customFormat="1">
      <c r="B1974" s="196"/>
      <c r="C1974" s="197"/>
      <c r="D1974" s="198" t="s">
        <v>222</v>
      </c>
      <c r="E1974" s="199" t="s">
        <v>19</v>
      </c>
      <c r="F1974" s="200" t="s">
        <v>223</v>
      </c>
      <c r="G1974" s="197"/>
      <c r="H1974" s="199" t="s">
        <v>19</v>
      </c>
      <c r="I1974" s="201"/>
      <c r="J1974" s="197"/>
      <c r="K1974" s="197"/>
      <c r="L1974" s="202"/>
      <c r="M1974" s="203"/>
      <c r="N1974" s="204"/>
      <c r="O1974" s="204"/>
      <c r="P1974" s="204"/>
      <c r="Q1974" s="204"/>
      <c r="R1974" s="204"/>
      <c r="S1974" s="204"/>
      <c r="T1974" s="205"/>
      <c r="AT1974" s="206" t="s">
        <v>222</v>
      </c>
      <c r="AU1974" s="206" t="s">
        <v>87</v>
      </c>
      <c r="AV1974" s="13" t="s">
        <v>85</v>
      </c>
      <c r="AW1974" s="13" t="s">
        <v>36</v>
      </c>
      <c r="AX1974" s="13" t="s">
        <v>77</v>
      </c>
      <c r="AY1974" s="206" t="s">
        <v>211</v>
      </c>
    </row>
    <row r="1975" spans="1:65" s="13" customFormat="1">
      <c r="B1975" s="196"/>
      <c r="C1975" s="197"/>
      <c r="D1975" s="198" t="s">
        <v>222</v>
      </c>
      <c r="E1975" s="199" t="s">
        <v>19</v>
      </c>
      <c r="F1975" s="200" t="s">
        <v>984</v>
      </c>
      <c r="G1975" s="197"/>
      <c r="H1975" s="199" t="s">
        <v>19</v>
      </c>
      <c r="I1975" s="201"/>
      <c r="J1975" s="197"/>
      <c r="K1975" s="197"/>
      <c r="L1975" s="202"/>
      <c r="M1975" s="203"/>
      <c r="N1975" s="204"/>
      <c r="O1975" s="204"/>
      <c r="P1975" s="204"/>
      <c r="Q1975" s="204"/>
      <c r="R1975" s="204"/>
      <c r="S1975" s="204"/>
      <c r="T1975" s="205"/>
      <c r="AT1975" s="206" t="s">
        <v>222</v>
      </c>
      <c r="AU1975" s="206" t="s">
        <v>87</v>
      </c>
      <c r="AV1975" s="13" t="s">
        <v>85</v>
      </c>
      <c r="AW1975" s="13" t="s">
        <v>36</v>
      </c>
      <c r="AX1975" s="13" t="s">
        <v>77</v>
      </c>
      <c r="AY1975" s="206" t="s">
        <v>211</v>
      </c>
    </row>
    <row r="1976" spans="1:65" s="13" customFormat="1">
      <c r="B1976" s="196"/>
      <c r="C1976" s="197"/>
      <c r="D1976" s="198" t="s">
        <v>222</v>
      </c>
      <c r="E1976" s="199" t="s">
        <v>19</v>
      </c>
      <c r="F1976" s="200" t="s">
        <v>399</v>
      </c>
      <c r="G1976" s="197"/>
      <c r="H1976" s="199" t="s">
        <v>19</v>
      </c>
      <c r="I1976" s="201"/>
      <c r="J1976" s="197"/>
      <c r="K1976" s="197"/>
      <c r="L1976" s="202"/>
      <c r="M1976" s="203"/>
      <c r="N1976" s="204"/>
      <c r="O1976" s="204"/>
      <c r="P1976" s="204"/>
      <c r="Q1976" s="204"/>
      <c r="R1976" s="204"/>
      <c r="S1976" s="204"/>
      <c r="T1976" s="205"/>
      <c r="AT1976" s="206" t="s">
        <v>222</v>
      </c>
      <c r="AU1976" s="206" t="s">
        <v>87</v>
      </c>
      <c r="AV1976" s="13" t="s">
        <v>85</v>
      </c>
      <c r="AW1976" s="13" t="s">
        <v>36</v>
      </c>
      <c r="AX1976" s="13" t="s">
        <v>77</v>
      </c>
      <c r="AY1976" s="206" t="s">
        <v>211</v>
      </c>
    </row>
    <row r="1977" spans="1:65" s="14" customFormat="1">
      <c r="B1977" s="207"/>
      <c r="C1977" s="208"/>
      <c r="D1977" s="198" t="s">
        <v>222</v>
      </c>
      <c r="E1977" s="209" t="s">
        <v>19</v>
      </c>
      <c r="F1977" s="210" t="s">
        <v>1623</v>
      </c>
      <c r="G1977" s="208"/>
      <c r="H1977" s="211">
        <v>1</v>
      </c>
      <c r="I1977" s="212"/>
      <c r="J1977" s="208"/>
      <c r="K1977" s="208"/>
      <c r="L1977" s="213"/>
      <c r="M1977" s="214"/>
      <c r="N1977" s="215"/>
      <c r="O1977" s="215"/>
      <c r="P1977" s="215"/>
      <c r="Q1977" s="215"/>
      <c r="R1977" s="215"/>
      <c r="S1977" s="215"/>
      <c r="T1977" s="216"/>
      <c r="AT1977" s="217" t="s">
        <v>222</v>
      </c>
      <c r="AU1977" s="217" t="s">
        <v>87</v>
      </c>
      <c r="AV1977" s="14" t="s">
        <v>87</v>
      </c>
      <c r="AW1977" s="14" t="s">
        <v>36</v>
      </c>
      <c r="AX1977" s="14" t="s">
        <v>77</v>
      </c>
      <c r="AY1977" s="217" t="s">
        <v>211</v>
      </c>
    </row>
    <row r="1978" spans="1:65" s="15" customFormat="1">
      <c r="B1978" s="218"/>
      <c r="C1978" s="219"/>
      <c r="D1978" s="198" t="s">
        <v>222</v>
      </c>
      <c r="E1978" s="220" t="s">
        <v>19</v>
      </c>
      <c r="F1978" s="221" t="s">
        <v>227</v>
      </c>
      <c r="G1978" s="219"/>
      <c r="H1978" s="222">
        <v>1</v>
      </c>
      <c r="I1978" s="223"/>
      <c r="J1978" s="219"/>
      <c r="K1978" s="219"/>
      <c r="L1978" s="224"/>
      <c r="M1978" s="225"/>
      <c r="N1978" s="226"/>
      <c r="O1978" s="226"/>
      <c r="P1978" s="226"/>
      <c r="Q1978" s="226"/>
      <c r="R1978" s="226"/>
      <c r="S1978" s="226"/>
      <c r="T1978" s="227"/>
      <c r="AT1978" s="228" t="s">
        <v>222</v>
      </c>
      <c r="AU1978" s="228" t="s">
        <v>87</v>
      </c>
      <c r="AV1978" s="15" t="s">
        <v>218</v>
      </c>
      <c r="AW1978" s="15" t="s">
        <v>36</v>
      </c>
      <c r="AX1978" s="15" t="s">
        <v>85</v>
      </c>
      <c r="AY1978" s="228" t="s">
        <v>211</v>
      </c>
    </row>
    <row r="1979" spans="1:65" s="2" customFormat="1" ht="24.2" customHeight="1">
      <c r="A1979" s="38"/>
      <c r="B1979" s="39"/>
      <c r="C1979" s="178" t="s">
        <v>1658</v>
      </c>
      <c r="D1979" s="178" t="s">
        <v>214</v>
      </c>
      <c r="E1979" s="179" t="s">
        <v>1659</v>
      </c>
      <c r="F1979" s="180" t="s">
        <v>1660</v>
      </c>
      <c r="G1979" s="181" t="s">
        <v>397</v>
      </c>
      <c r="H1979" s="182">
        <v>8</v>
      </c>
      <c r="I1979" s="183"/>
      <c r="J1979" s="184">
        <f>ROUND(I1979*H1979,2)</f>
        <v>0</v>
      </c>
      <c r="K1979" s="180" t="s">
        <v>19</v>
      </c>
      <c r="L1979" s="43"/>
      <c r="M1979" s="185" t="s">
        <v>19</v>
      </c>
      <c r="N1979" s="186" t="s">
        <v>48</v>
      </c>
      <c r="O1979" s="68"/>
      <c r="P1979" s="187">
        <f>O1979*H1979</f>
        <v>0</v>
      </c>
      <c r="Q1979" s="187">
        <v>0</v>
      </c>
      <c r="R1979" s="187">
        <f>Q1979*H1979</f>
        <v>0</v>
      </c>
      <c r="S1979" s="187">
        <v>0</v>
      </c>
      <c r="T1979" s="188">
        <f>S1979*H1979</f>
        <v>0</v>
      </c>
      <c r="U1979" s="38"/>
      <c r="V1979" s="38"/>
      <c r="W1979" s="38"/>
      <c r="X1979" s="38"/>
      <c r="Y1979" s="38"/>
      <c r="Z1979" s="38"/>
      <c r="AA1979" s="38"/>
      <c r="AB1979" s="38"/>
      <c r="AC1979" s="38"/>
      <c r="AD1979" s="38"/>
      <c r="AE1979" s="38"/>
      <c r="AR1979" s="189" t="s">
        <v>315</v>
      </c>
      <c r="AT1979" s="189" t="s">
        <v>214</v>
      </c>
      <c r="AU1979" s="189" t="s">
        <v>87</v>
      </c>
      <c r="AY1979" s="21" t="s">
        <v>211</v>
      </c>
      <c r="BE1979" s="190">
        <f>IF(N1979="základní",J1979,0)</f>
        <v>0</v>
      </c>
      <c r="BF1979" s="190">
        <f>IF(N1979="snížená",J1979,0)</f>
        <v>0</v>
      </c>
      <c r="BG1979" s="190">
        <f>IF(N1979="zákl. přenesená",J1979,0)</f>
        <v>0</v>
      </c>
      <c r="BH1979" s="190">
        <f>IF(N1979="sníž. přenesená",J1979,0)</f>
        <v>0</v>
      </c>
      <c r="BI1979" s="190">
        <f>IF(N1979="nulová",J1979,0)</f>
        <v>0</v>
      </c>
      <c r="BJ1979" s="21" t="s">
        <v>85</v>
      </c>
      <c r="BK1979" s="190">
        <f>ROUND(I1979*H1979,2)</f>
        <v>0</v>
      </c>
      <c r="BL1979" s="21" t="s">
        <v>315</v>
      </c>
      <c r="BM1979" s="189" t="s">
        <v>1661</v>
      </c>
    </row>
    <row r="1980" spans="1:65" s="13" customFormat="1">
      <c r="B1980" s="196"/>
      <c r="C1980" s="197"/>
      <c r="D1980" s="198" t="s">
        <v>222</v>
      </c>
      <c r="E1980" s="199" t="s">
        <v>19</v>
      </c>
      <c r="F1980" s="200" t="s">
        <v>223</v>
      </c>
      <c r="G1980" s="197"/>
      <c r="H1980" s="199" t="s">
        <v>19</v>
      </c>
      <c r="I1980" s="201"/>
      <c r="J1980" s="197"/>
      <c r="K1980" s="197"/>
      <c r="L1980" s="202"/>
      <c r="M1980" s="203"/>
      <c r="N1980" s="204"/>
      <c r="O1980" s="204"/>
      <c r="P1980" s="204"/>
      <c r="Q1980" s="204"/>
      <c r="R1980" s="204"/>
      <c r="S1980" s="204"/>
      <c r="T1980" s="205"/>
      <c r="AT1980" s="206" t="s">
        <v>222</v>
      </c>
      <c r="AU1980" s="206" t="s">
        <v>87</v>
      </c>
      <c r="AV1980" s="13" t="s">
        <v>85</v>
      </c>
      <c r="AW1980" s="13" t="s">
        <v>36</v>
      </c>
      <c r="AX1980" s="13" t="s">
        <v>77</v>
      </c>
      <c r="AY1980" s="206" t="s">
        <v>211</v>
      </c>
    </row>
    <row r="1981" spans="1:65" s="13" customFormat="1">
      <c r="B1981" s="196"/>
      <c r="C1981" s="197"/>
      <c r="D1981" s="198" t="s">
        <v>222</v>
      </c>
      <c r="E1981" s="199" t="s">
        <v>19</v>
      </c>
      <c r="F1981" s="200" t="s">
        <v>984</v>
      </c>
      <c r="G1981" s="197"/>
      <c r="H1981" s="199" t="s">
        <v>19</v>
      </c>
      <c r="I1981" s="201"/>
      <c r="J1981" s="197"/>
      <c r="K1981" s="197"/>
      <c r="L1981" s="202"/>
      <c r="M1981" s="203"/>
      <c r="N1981" s="204"/>
      <c r="O1981" s="204"/>
      <c r="P1981" s="204"/>
      <c r="Q1981" s="204"/>
      <c r="R1981" s="204"/>
      <c r="S1981" s="204"/>
      <c r="T1981" s="205"/>
      <c r="AT1981" s="206" t="s">
        <v>222</v>
      </c>
      <c r="AU1981" s="206" t="s">
        <v>87</v>
      </c>
      <c r="AV1981" s="13" t="s">
        <v>85</v>
      </c>
      <c r="AW1981" s="13" t="s">
        <v>36</v>
      </c>
      <c r="AX1981" s="13" t="s">
        <v>77</v>
      </c>
      <c r="AY1981" s="206" t="s">
        <v>211</v>
      </c>
    </row>
    <row r="1982" spans="1:65" s="13" customFormat="1">
      <c r="B1982" s="196"/>
      <c r="C1982" s="197"/>
      <c r="D1982" s="198" t="s">
        <v>222</v>
      </c>
      <c r="E1982" s="199" t="s">
        <v>19</v>
      </c>
      <c r="F1982" s="200" t="s">
        <v>399</v>
      </c>
      <c r="G1982" s="197"/>
      <c r="H1982" s="199" t="s">
        <v>19</v>
      </c>
      <c r="I1982" s="201"/>
      <c r="J1982" s="197"/>
      <c r="K1982" s="197"/>
      <c r="L1982" s="202"/>
      <c r="M1982" s="203"/>
      <c r="N1982" s="204"/>
      <c r="O1982" s="204"/>
      <c r="P1982" s="204"/>
      <c r="Q1982" s="204"/>
      <c r="R1982" s="204"/>
      <c r="S1982" s="204"/>
      <c r="T1982" s="205"/>
      <c r="AT1982" s="206" t="s">
        <v>222</v>
      </c>
      <c r="AU1982" s="206" t="s">
        <v>87</v>
      </c>
      <c r="AV1982" s="13" t="s">
        <v>85</v>
      </c>
      <c r="AW1982" s="13" t="s">
        <v>36</v>
      </c>
      <c r="AX1982" s="13" t="s">
        <v>77</v>
      </c>
      <c r="AY1982" s="206" t="s">
        <v>211</v>
      </c>
    </row>
    <row r="1983" spans="1:65" s="14" customFormat="1">
      <c r="B1983" s="207"/>
      <c r="C1983" s="208"/>
      <c r="D1983" s="198" t="s">
        <v>222</v>
      </c>
      <c r="E1983" s="209" t="s">
        <v>19</v>
      </c>
      <c r="F1983" s="210" t="s">
        <v>1628</v>
      </c>
      <c r="G1983" s="208"/>
      <c r="H1983" s="211">
        <v>8</v>
      </c>
      <c r="I1983" s="212"/>
      <c r="J1983" s="208"/>
      <c r="K1983" s="208"/>
      <c r="L1983" s="213"/>
      <c r="M1983" s="214"/>
      <c r="N1983" s="215"/>
      <c r="O1983" s="215"/>
      <c r="P1983" s="215"/>
      <c r="Q1983" s="215"/>
      <c r="R1983" s="215"/>
      <c r="S1983" s="215"/>
      <c r="T1983" s="216"/>
      <c r="AT1983" s="217" t="s">
        <v>222</v>
      </c>
      <c r="AU1983" s="217" t="s">
        <v>87</v>
      </c>
      <c r="AV1983" s="14" t="s">
        <v>87</v>
      </c>
      <c r="AW1983" s="14" t="s">
        <v>36</v>
      </c>
      <c r="AX1983" s="14" t="s">
        <v>77</v>
      </c>
      <c r="AY1983" s="217" t="s">
        <v>211</v>
      </c>
    </row>
    <row r="1984" spans="1:65" s="15" customFormat="1">
      <c r="B1984" s="218"/>
      <c r="C1984" s="219"/>
      <c r="D1984" s="198" t="s">
        <v>222</v>
      </c>
      <c r="E1984" s="220" t="s">
        <v>19</v>
      </c>
      <c r="F1984" s="221" t="s">
        <v>227</v>
      </c>
      <c r="G1984" s="219"/>
      <c r="H1984" s="222">
        <v>8</v>
      </c>
      <c r="I1984" s="223"/>
      <c r="J1984" s="219"/>
      <c r="K1984" s="219"/>
      <c r="L1984" s="224"/>
      <c r="M1984" s="225"/>
      <c r="N1984" s="226"/>
      <c r="O1984" s="226"/>
      <c r="P1984" s="226"/>
      <c r="Q1984" s="226"/>
      <c r="R1984" s="226"/>
      <c r="S1984" s="226"/>
      <c r="T1984" s="227"/>
      <c r="AT1984" s="228" t="s">
        <v>222</v>
      </c>
      <c r="AU1984" s="228" t="s">
        <v>87</v>
      </c>
      <c r="AV1984" s="15" t="s">
        <v>218</v>
      </c>
      <c r="AW1984" s="15" t="s">
        <v>36</v>
      </c>
      <c r="AX1984" s="15" t="s">
        <v>85</v>
      </c>
      <c r="AY1984" s="228" t="s">
        <v>211</v>
      </c>
    </row>
    <row r="1985" spans="1:65" s="2" customFormat="1" ht="21.75" customHeight="1">
      <c r="A1985" s="38"/>
      <c r="B1985" s="39"/>
      <c r="C1985" s="178" t="s">
        <v>1662</v>
      </c>
      <c r="D1985" s="178" t="s">
        <v>214</v>
      </c>
      <c r="E1985" s="179" t="s">
        <v>1663</v>
      </c>
      <c r="F1985" s="180" t="s">
        <v>1664</v>
      </c>
      <c r="G1985" s="181" t="s">
        <v>397</v>
      </c>
      <c r="H1985" s="182">
        <v>6</v>
      </c>
      <c r="I1985" s="183"/>
      <c r="J1985" s="184">
        <f>ROUND(I1985*H1985,2)</f>
        <v>0</v>
      </c>
      <c r="K1985" s="180" t="s">
        <v>19</v>
      </c>
      <c r="L1985" s="43"/>
      <c r="M1985" s="185" t="s">
        <v>19</v>
      </c>
      <c r="N1985" s="186" t="s">
        <v>48</v>
      </c>
      <c r="O1985" s="68"/>
      <c r="P1985" s="187">
        <f>O1985*H1985</f>
        <v>0</v>
      </c>
      <c r="Q1985" s="187">
        <v>0</v>
      </c>
      <c r="R1985" s="187">
        <f>Q1985*H1985</f>
        <v>0</v>
      </c>
      <c r="S1985" s="187">
        <v>0</v>
      </c>
      <c r="T1985" s="188">
        <f>S1985*H1985</f>
        <v>0</v>
      </c>
      <c r="U1985" s="38"/>
      <c r="V1985" s="38"/>
      <c r="W1985" s="38"/>
      <c r="X1985" s="38"/>
      <c r="Y1985" s="38"/>
      <c r="Z1985" s="38"/>
      <c r="AA1985" s="38"/>
      <c r="AB1985" s="38"/>
      <c r="AC1985" s="38"/>
      <c r="AD1985" s="38"/>
      <c r="AE1985" s="38"/>
      <c r="AR1985" s="189" t="s">
        <v>315</v>
      </c>
      <c r="AT1985" s="189" t="s">
        <v>214</v>
      </c>
      <c r="AU1985" s="189" t="s">
        <v>87</v>
      </c>
      <c r="AY1985" s="21" t="s">
        <v>211</v>
      </c>
      <c r="BE1985" s="190">
        <f>IF(N1985="základní",J1985,0)</f>
        <v>0</v>
      </c>
      <c r="BF1985" s="190">
        <f>IF(N1985="snížená",J1985,0)</f>
        <v>0</v>
      </c>
      <c r="BG1985" s="190">
        <f>IF(N1985="zákl. přenesená",J1985,0)</f>
        <v>0</v>
      </c>
      <c r="BH1985" s="190">
        <f>IF(N1985="sníž. přenesená",J1985,0)</f>
        <v>0</v>
      </c>
      <c r="BI1985" s="190">
        <f>IF(N1985="nulová",J1985,0)</f>
        <v>0</v>
      </c>
      <c r="BJ1985" s="21" t="s">
        <v>85</v>
      </c>
      <c r="BK1985" s="190">
        <f>ROUND(I1985*H1985,2)</f>
        <v>0</v>
      </c>
      <c r="BL1985" s="21" t="s">
        <v>315</v>
      </c>
      <c r="BM1985" s="189" t="s">
        <v>1665</v>
      </c>
    </row>
    <row r="1986" spans="1:65" s="13" customFormat="1">
      <c r="B1986" s="196"/>
      <c r="C1986" s="197"/>
      <c r="D1986" s="198" t="s">
        <v>222</v>
      </c>
      <c r="E1986" s="199" t="s">
        <v>19</v>
      </c>
      <c r="F1986" s="200" t="s">
        <v>223</v>
      </c>
      <c r="G1986" s="197"/>
      <c r="H1986" s="199" t="s">
        <v>19</v>
      </c>
      <c r="I1986" s="201"/>
      <c r="J1986" s="197"/>
      <c r="K1986" s="197"/>
      <c r="L1986" s="202"/>
      <c r="M1986" s="203"/>
      <c r="N1986" s="204"/>
      <c r="O1986" s="204"/>
      <c r="P1986" s="204"/>
      <c r="Q1986" s="204"/>
      <c r="R1986" s="204"/>
      <c r="S1986" s="204"/>
      <c r="T1986" s="205"/>
      <c r="AT1986" s="206" t="s">
        <v>222</v>
      </c>
      <c r="AU1986" s="206" t="s">
        <v>87</v>
      </c>
      <c r="AV1986" s="13" t="s">
        <v>85</v>
      </c>
      <c r="AW1986" s="13" t="s">
        <v>36</v>
      </c>
      <c r="AX1986" s="13" t="s">
        <v>77</v>
      </c>
      <c r="AY1986" s="206" t="s">
        <v>211</v>
      </c>
    </row>
    <row r="1987" spans="1:65" s="13" customFormat="1">
      <c r="B1987" s="196"/>
      <c r="C1987" s="197"/>
      <c r="D1987" s="198" t="s">
        <v>222</v>
      </c>
      <c r="E1987" s="199" t="s">
        <v>19</v>
      </c>
      <c r="F1987" s="200" t="s">
        <v>984</v>
      </c>
      <c r="G1987" s="197"/>
      <c r="H1987" s="199" t="s">
        <v>19</v>
      </c>
      <c r="I1987" s="201"/>
      <c r="J1987" s="197"/>
      <c r="K1987" s="197"/>
      <c r="L1987" s="202"/>
      <c r="M1987" s="203"/>
      <c r="N1987" s="204"/>
      <c r="O1987" s="204"/>
      <c r="P1987" s="204"/>
      <c r="Q1987" s="204"/>
      <c r="R1987" s="204"/>
      <c r="S1987" s="204"/>
      <c r="T1987" s="205"/>
      <c r="AT1987" s="206" t="s">
        <v>222</v>
      </c>
      <c r="AU1987" s="206" t="s">
        <v>87</v>
      </c>
      <c r="AV1987" s="13" t="s">
        <v>85</v>
      </c>
      <c r="AW1987" s="13" t="s">
        <v>36</v>
      </c>
      <c r="AX1987" s="13" t="s">
        <v>77</v>
      </c>
      <c r="AY1987" s="206" t="s">
        <v>211</v>
      </c>
    </row>
    <row r="1988" spans="1:65" s="13" customFormat="1">
      <c r="B1988" s="196"/>
      <c r="C1988" s="197"/>
      <c r="D1988" s="198" t="s">
        <v>222</v>
      </c>
      <c r="E1988" s="199" t="s">
        <v>19</v>
      </c>
      <c r="F1988" s="200" t="s">
        <v>399</v>
      </c>
      <c r="G1988" s="197"/>
      <c r="H1988" s="199" t="s">
        <v>19</v>
      </c>
      <c r="I1988" s="201"/>
      <c r="J1988" s="197"/>
      <c r="K1988" s="197"/>
      <c r="L1988" s="202"/>
      <c r="M1988" s="203"/>
      <c r="N1988" s="204"/>
      <c r="O1988" s="204"/>
      <c r="P1988" s="204"/>
      <c r="Q1988" s="204"/>
      <c r="R1988" s="204"/>
      <c r="S1988" s="204"/>
      <c r="T1988" s="205"/>
      <c r="AT1988" s="206" t="s">
        <v>222</v>
      </c>
      <c r="AU1988" s="206" t="s">
        <v>87</v>
      </c>
      <c r="AV1988" s="13" t="s">
        <v>85</v>
      </c>
      <c r="AW1988" s="13" t="s">
        <v>36</v>
      </c>
      <c r="AX1988" s="13" t="s">
        <v>77</v>
      </c>
      <c r="AY1988" s="206" t="s">
        <v>211</v>
      </c>
    </row>
    <row r="1989" spans="1:65" s="14" customFormat="1">
      <c r="B1989" s="207"/>
      <c r="C1989" s="208"/>
      <c r="D1989" s="198" t="s">
        <v>222</v>
      </c>
      <c r="E1989" s="209" t="s">
        <v>19</v>
      </c>
      <c r="F1989" s="210" t="s">
        <v>1633</v>
      </c>
      <c r="G1989" s="208"/>
      <c r="H1989" s="211">
        <v>6</v>
      </c>
      <c r="I1989" s="212"/>
      <c r="J1989" s="208"/>
      <c r="K1989" s="208"/>
      <c r="L1989" s="213"/>
      <c r="M1989" s="214"/>
      <c r="N1989" s="215"/>
      <c r="O1989" s="215"/>
      <c r="P1989" s="215"/>
      <c r="Q1989" s="215"/>
      <c r="R1989" s="215"/>
      <c r="S1989" s="215"/>
      <c r="T1989" s="216"/>
      <c r="AT1989" s="217" t="s">
        <v>222</v>
      </c>
      <c r="AU1989" s="217" t="s">
        <v>87</v>
      </c>
      <c r="AV1989" s="14" t="s">
        <v>87</v>
      </c>
      <c r="AW1989" s="14" t="s">
        <v>36</v>
      </c>
      <c r="AX1989" s="14" t="s">
        <v>77</v>
      </c>
      <c r="AY1989" s="217" t="s">
        <v>211</v>
      </c>
    </row>
    <row r="1990" spans="1:65" s="15" customFormat="1">
      <c r="B1990" s="218"/>
      <c r="C1990" s="219"/>
      <c r="D1990" s="198" t="s">
        <v>222</v>
      </c>
      <c r="E1990" s="220" t="s">
        <v>19</v>
      </c>
      <c r="F1990" s="221" t="s">
        <v>227</v>
      </c>
      <c r="G1990" s="219"/>
      <c r="H1990" s="222">
        <v>6</v>
      </c>
      <c r="I1990" s="223"/>
      <c r="J1990" s="219"/>
      <c r="K1990" s="219"/>
      <c r="L1990" s="224"/>
      <c r="M1990" s="225"/>
      <c r="N1990" s="226"/>
      <c r="O1990" s="226"/>
      <c r="P1990" s="226"/>
      <c r="Q1990" s="226"/>
      <c r="R1990" s="226"/>
      <c r="S1990" s="226"/>
      <c r="T1990" s="227"/>
      <c r="AT1990" s="228" t="s">
        <v>222</v>
      </c>
      <c r="AU1990" s="228" t="s">
        <v>87</v>
      </c>
      <c r="AV1990" s="15" t="s">
        <v>218</v>
      </c>
      <c r="AW1990" s="15" t="s">
        <v>36</v>
      </c>
      <c r="AX1990" s="15" t="s">
        <v>85</v>
      </c>
      <c r="AY1990" s="228" t="s">
        <v>211</v>
      </c>
    </row>
    <row r="1991" spans="1:65" s="2" customFormat="1" ht="21.75" customHeight="1">
      <c r="A1991" s="38"/>
      <c r="B1991" s="39"/>
      <c r="C1991" s="178" t="s">
        <v>1666</v>
      </c>
      <c r="D1991" s="178" t="s">
        <v>214</v>
      </c>
      <c r="E1991" s="179" t="s">
        <v>1667</v>
      </c>
      <c r="F1991" s="180" t="s">
        <v>1668</v>
      </c>
      <c r="G1991" s="181" t="s">
        <v>397</v>
      </c>
      <c r="H1991" s="182">
        <v>6</v>
      </c>
      <c r="I1991" s="183"/>
      <c r="J1991" s="184">
        <f>ROUND(I1991*H1991,2)</f>
        <v>0</v>
      </c>
      <c r="K1991" s="180" t="s">
        <v>19</v>
      </c>
      <c r="L1991" s="43"/>
      <c r="M1991" s="185" t="s">
        <v>19</v>
      </c>
      <c r="N1991" s="186" t="s">
        <v>48</v>
      </c>
      <c r="O1991" s="68"/>
      <c r="P1991" s="187">
        <f>O1991*H1991</f>
        <v>0</v>
      </c>
      <c r="Q1991" s="187">
        <v>0</v>
      </c>
      <c r="R1991" s="187">
        <f>Q1991*H1991</f>
        <v>0</v>
      </c>
      <c r="S1991" s="187">
        <v>0</v>
      </c>
      <c r="T1991" s="188">
        <f>S1991*H1991</f>
        <v>0</v>
      </c>
      <c r="U1991" s="38"/>
      <c r="V1991" s="38"/>
      <c r="W1991" s="38"/>
      <c r="X1991" s="38"/>
      <c r="Y1991" s="38"/>
      <c r="Z1991" s="38"/>
      <c r="AA1991" s="38"/>
      <c r="AB1991" s="38"/>
      <c r="AC1991" s="38"/>
      <c r="AD1991" s="38"/>
      <c r="AE1991" s="38"/>
      <c r="AR1991" s="189" t="s">
        <v>315</v>
      </c>
      <c r="AT1991" s="189" t="s">
        <v>214</v>
      </c>
      <c r="AU1991" s="189" t="s">
        <v>87</v>
      </c>
      <c r="AY1991" s="21" t="s">
        <v>211</v>
      </c>
      <c r="BE1991" s="190">
        <f>IF(N1991="základní",J1991,0)</f>
        <v>0</v>
      </c>
      <c r="BF1991" s="190">
        <f>IF(N1991="snížená",J1991,0)</f>
        <v>0</v>
      </c>
      <c r="BG1991" s="190">
        <f>IF(N1991="zákl. přenesená",J1991,0)</f>
        <v>0</v>
      </c>
      <c r="BH1991" s="190">
        <f>IF(N1991="sníž. přenesená",J1991,0)</f>
        <v>0</v>
      </c>
      <c r="BI1991" s="190">
        <f>IF(N1991="nulová",J1991,0)</f>
        <v>0</v>
      </c>
      <c r="BJ1991" s="21" t="s">
        <v>85</v>
      </c>
      <c r="BK1991" s="190">
        <f>ROUND(I1991*H1991,2)</f>
        <v>0</v>
      </c>
      <c r="BL1991" s="21" t="s">
        <v>315</v>
      </c>
      <c r="BM1991" s="189" t="s">
        <v>1669</v>
      </c>
    </row>
    <row r="1992" spans="1:65" s="13" customFormat="1">
      <c r="B1992" s="196"/>
      <c r="C1992" s="197"/>
      <c r="D1992" s="198" t="s">
        <v>222</v>
      </c>
      <c r="E1992" s="199" t="s">
        <v>19</v>
      </c>
      <c r="F1992" s="200" t="s">
        <v>223</v>
      </c>
      <c r="G1992" s="197"/>
      <c r="H1992" s="199" t="s">
        <v>19</v>
      </c>
      <c r="I1992" s="201"/>
      <c r="J1992" s="197"/>
      <c r="K1992" s="197"/>
      <c r="L1992" s="202"/>
      <c r="M1992" s="203"/>
      <c r="N1992" s="204"/>
      <c r="O1992" s="204"/>
      <c r="P1992" s="204"/>
      <c r="Q1992" s="204"/>
      <c r="R1992" s="204"/>
      <c r="S1992" s="204"/>
      <c r="T1992" s="205"/>
      <c r="AT1992" s="206" t="s">
        <v>222</v>
      </c>
      <c r="AU1992" s="206" t="s">
        <v>87</v>
      </c>
      <c r="AV1992" s="13" t="s">
        <v>85</v>
      </c>
      <c r="AW1992" s="13" t="s">
        <v>36</v>
      </c>
      <c r="AX1992" s="13" t="s">
        <v>77</v>
      </c>
      <c r="AY1992" s="206" t="s">
        <v>211</v>
      </c>
    </row>
    <row r="1993" spans="1:65" s="13" customFormat="1">
      <c r="B1993" s="196"/>
      <c r="C1993" s="197"/>
      <c r="D1993" s="198" t="s">
        <v>222</v>
      </c>
      <c r="E1993" s="199" t="s">
        <v>19</v>
      </c>
      <c r="F1993" s="200" t="s">
        <v>984</v>
      </c>
      <c r="G1993" s="197"/>
      <c r="H1993" s="199" t="s">
        <v>19</v>
      </c>
      <c r="I1993" s="201"/>
      <c r="J1993" s="197"/>
      <c r="K1993" s="197"/>
      <c r="L1993" s="202"/>
      <c r="M1993" s="203"/>
      <c r="N1993" s="204"/>
      <c r="O1993" s="204"/>
      <c r="P1993" s="204"/>
      <c r="Q1993" s="204"/>
      <c r="R1993" s="204"/>
      <c r="S1993" s="204"/>
      <c r="T1993" s="205"/>
      <c r="AT1993" s="206" t="s">
        <v>222</v>
      </c>
      <c r="AU1993" s="206" t="s">
        <v>87</v>
      </c>
      <c r="AV1993" s="13" t="s">
        <v>85</v>
      </c>
      <c r="AW1993" s="13" t="s">
        <v>36</v>
      </c>
      <c r="AX1993" s="13" t="s">
        <v>77</v>
      </c>
      <c r="AY1993" s="206" t="s">
        <v>211</v>
      </c>
    </row>
    <row r="1994" spans="1:65" s="13" customFormat="1">
      <c r="B1994" s="196"/>
      <c r="C1994" s="197"/>
      <c r="D1994" s="198" t="s">
        <v>222</v>
      </c>
      <c r="E1994" s="199" t="s">
        <v>19</v>
      </c>
      <c r="F1994" s="200" t="s">
        <v>399</v>
      </c>
      <c r="G1994" s="197"/>
      <c r="H1994" s="199" t="s">
        <v>19</v>
      </c>
      <c r="I1994" s="201"/>
      <c r="J1994" s="197"/>
      <c r="K1994" s="197"/>
      <c r="L1994" s="202"/>
      <c r="M1994" s="203"/>
      <c r="N1994" s="204"/>
      <c r="O1994" s="204"/>
      <c r="P1994" s="204"/>
      <c r="Q1994" s="204"/>
      <c r="R1994" s="204"/>
      <c r="S1994" s="204"/>
      <c r="T1994" s="205"/>
      <c r="AT1994" s="206" t="s">
        <v>222</v>
      </c>
      <c r="AU1994" s="206" t="s">
        <v>87</v>
      </c>
      <c r="AV1994" s="13" t="s">
        <v>85</v>
      </c>
      <c r="AW1994" s="13" t="s">
        <v>36</v>
      </c>
      <c r="AX1994" s="13" t="s">
        <v>77</v>
      </c>
      <c r="AY1994" s="206" t="s">
        <v>211</v>
      </c>
    </row>
    <row r="1995" spans="1:65" s="14" customFormat="1">
      <c r="B1995" s="207"/>
      <c r="C1995" s="208"/>
      <c r="D1995" s="198" t="s">
        <v>222</v>
      </c>
      <c r="E1995" s="209" t="s">
        <v>19</v>
      </c>
      <c r="F1995" s="210" t="s">
        <v>1638</v>
      </c>
      <c r="G1995" s="208"/>
      <c r="H1995" s="211">
        <v>6</v>
      </c>
      <c r="I1995" s="212"/>
      <c r="J1995" s="208"/>
      <c r="K1995" s="208"/>
      <c r="L1995" s="213"/>
      <c r="M1995" s="214"/>
      <c r="N1995" s="215"/>
      <c r="O1995" s="215"/>
      <c r="P1995" s="215"/>
      <c r="Q1995" s="215"/>
      <c r="R1995" s="215"/>
      <c r="S1995" s="215"/>
      <c r="T1995" s="216"/>
      <c r="AT1995" s="217" t="s">
        <v>222</v>
      </c>
      <c r="AU1995" s="217" t="s">
        <v>87</v>
      </c>
      <c r="AV1995" s="14" t="s">
        <v>87</v>
      </c>
      <c r="AW1995" s="14" t="s">
        <v>36</v>
      </c>
      <c r="AX1995" s="14" t="s">
        <v>77</v>
      </c>
      <c r="AY1995" s="217" t="s">
        <v>211</v>
      </c>
    </row>
    <row r="1996" spans="1:65" s="15" customFormat="1">
      <c r="B1996" s="218"/>
      <c r="C1996" s="219"/>
      <c r="D1996" s="198" t="s">
        <v>222</v>
      </c>
      <c r="E1996" s="220" t="s">
        <v>19</v>
      </c>
      <c r="F1996" s="221" t="s">
        <v>227</v>
      </c>
      <c r="G1996" s="219"/>
      <c r="H1996" s="222">
        <v>6</v>
      </c>
      <c r="I1996" s="223"/>
      <c r="J1996" s="219"/>
      <c r="K1996" s="219"/>
      <c r="L1996" s="224"/>
      <c r="M1996" s="225"/>
      <c r="N1996" s="226"/>
      <c r="O1996" s="226"/>
      <c r="P1996" s="226"/>
      <c r="Q1996" s="226"/>
      <c r="R1996" s="226"/>
      <c r="S1996" s="226"/>
      <c r="T1996" s="227"/>
      <c r="AT1996" s="228" t="s">
        <v>222</v>
      </c>
      <c r="AU1996" s="228" t="s">
        <v>87</v>
      </c>
      <c r="AV1996" s="15" t="s">
        <v>218</v>
      </c>
      <c r="AW1996" s="15" t="s">
        <v>36</v>
      </c>
      <c r="AX1996" s="15" t="s">
        <v>85</v>
      </c>
      <c r="AY1996" s="228" t="s">
        <v>211</v>
      </c>
    </row>
    <row r="1997" spans="1:65" s="2" customFormat="1" ht="24.2" customHeight="1">
      <c r="A1997" s="38"/>
      <c r="B1997" s="39"/>
      <c r="C1997" s="178" t="s">
        <v>1670</v>
      </c>
      <c r="D1997" s="178" t="s">
        <v>214</v>
      </c>
      <c r="E1997" s="179" t="s">
        <v>1671</v>
      </c>
      <c r="F1997" s="180" t="s">
        <v>1672</v>
      </c>
      <c r="G1997" s="181" t="s">
        <v>397</v>
      </c>
      <c r="H1997" s="182">
        <v>4</v>
      </c>
      <c r="I1997" s="183"/>
      <c r="J1997" s="184">
        <f>ROUND(I1997*H1997,2)</f>
        <v>0</v>
      </c>
      <c r="K1997" s="180" t="s">
        <v>19</v>
      </c>
      <c r="L1997" s="43"/>
      <c r="M1997" s="185" t="s">
        <v>19</v>
      </c>
      <c r="N1997" s="186" t="s">
        <v>48</v>
      </c>
      <c r="O1997" s="68"/>
      <c r="P1997" s="187">
        <f>O1997*H1997</f>
        <v>0</v>
      </c>
      <c r="Q1997" s="187">
        <v>0</v>
      </c>
      <c r="R1997" s="187">
        <f>Q1997*H1997</f>
        <v>0</v>
      </c>
      <c r="S1997" s="187">
        <v>0</v>
      </c>
      <c r="T1997" s="188">
        <f>S1997*H1997</f>
        <v>0</v>
      </c>
      <c r="U1997" s="38"/>
      <c r="V1997" s="38"/>
      <c r="W1997" s="38"/>
      <c r="X1997" s="38"/>
      <c r="Y1997" s="38"/>
      <c r="Z1997" s="38"/>
      <c r="AA1997" s="38"/>
      <c r="AB1997" s="38"/>
      <c r="AC1997" s="38"/>
      <c r="AD1997" s="38"/>
      <c r="AE1997" s="38"/>
      <c r="AR1997" s="189" t="s">
        <v>315</v>
      </c>
      <c r="AT1997" s="189" t="s">
        <v>214</v>
      </c>
      <c r="AU1997" s="189" t="s">
        <v>87</v>
      </c>
      <c r="AY1997" s="21" t="s">
        <v>211</v>
      </c>
      <c r="BE1997" s="190">
        <f>IF(N1997="základní",J1997,0)</f>
        <v>0</v>
      </c>
      <c r="BF1997" s="190">
        <f>IF(N1997="snížená",J1997,0)</f>
        <v>0</v>
      </c>
      <c r="BG1997" s="190">
        <f>IF(N1997="zákl. přenesená",J1997,0)</f>
        <v>0</v>
      </c>
      <c r="BH1997" s="190">
        <f>IF(N1997="sníž. přenesená",J1997,0)</f>
        <v>0</v>
      </c>
      <c r="BI1997" s="190">
        <f>IF(N1997="nulová",J1997,0)</f>
        <v>0</v>
      </c>
      <c r="BJ1997" s="21" t="s">
        <v>85</v>
      </c>
      <c r="BK1997" s="190">
        <f>ROUND(I1997*H1997,2)</f>
        <v>0</v>
      </c>
      <c r="BL1997" s="21" t="s">
        <v>315</v>
      </c>
      <c r="BM1997" s="189" t="s">
        <v>1673</v>
      </c>
    </row>
    <row r="1998" spans="1:65" s="13" customFormat="1">
      <c r="B1998" s="196"/>
      <c r="C1998" s="197"/>
      <c r="D1998" s="198" t="s">
        <v>222</v>
      </c>
      <c r="E1998" s="199" t="s">
        <v>19</v>
      </c>
      <c r="F1998" s="200" t="s">
        <v>223</v>
      </c>
      <c r="G1998" s="197"/>
      <c r="H1998" s="199" t="s">
        <v>19</v>
      </c>
      <c r="I1998" s="201"/>
      <c r="J1998" s="197"/>
      <c r="K1998" s="197"/>
      <c r="L1998" s="202"/>
      <c r="M1998" s="203"/>
      <c r="N1998" s="204"/>
      <c r="O1998" s="204"/>
      <c r="P1998" s="204"/>
      <c r="Q1998" s="204"/>
      <c r="R1998" s="204"/>
      <c r="S1998" s="204"/>
      <c r="T1998" s="205"/>
      <c r="AT1998" s="206" t="s">
        <v>222</v>
      </c>
      <c r="AU1998" s="206" t="s">
        <v>87</v>
      </c>
      <c r="AV1998" s="13" t="s">
        <v>85</v>
      </c>
      <c r="AW1998" s="13" t="s">
        <v>36</v>
      </c>
      <c r="AX1998" s="13" t="s">
        <v>77</v>
      </c>
      <c r="AY1998" s="206" t="s">
        <v>211</v>
      </c>
    </row>
    <row r="1999" spans="1:65" s="13" customFormat="1">
      <c r="B1999" s="196"/>
      <c r="C1999" s="197"/>
      <c r="D1999" s="198" t="s">
        <v>222</v>
      </c>
      <c r="E1999" s="199" t="s">
        <v>19</v>
      </c>
      <c r="F1999" s="200" t="s">
        <v>984</v>
      </c>
      <c r="G1999" s="197"/>
      <c r="H1999" s="199" t="s">
        <v>19</v>
      </c>
      <c r="I1999" s="201"/>
      <c r="J1999" s="197"/>
      <c r="K1999" s="197"/>
      <c r="L1999" s="202"/>
      <c r="M1999" s="203"/>
      <c r="N1999" s="204"/>
      <c r="O1999" s="204"/>
      <c r="P1999" s="204"/>
      <c r="Q1999" s="204"/>
      <c r="R1999" s="204"/>
      <c r="S1999" s="204"/>
      <c r="T1999" s="205"/>
      <c r="AT1999" s="206" t="s">
        <v>222</v>
      </c>
      <c r="AU1999" s="206" t="s">
        <v>87</v>
      </c>
      <c r="AV1999" s="13" t="s">
        <v>85</v>
      </c>
      <c r="AW1999" s="13" t="s">
        <v>36</v>
      </c>
      <c r="AX1999" s="13" t="s">
        <v>77</v>
      </c>
      <c r="AY1999" s="206" t="s">
        <v>211</v>
      </c>
    </row>
    <row r="2000" spans="1:65" s="13" customFormat="1">
      <c r="B2000" s="196"/>
      <c r="C2000" s="197"/>
      <c r="D2000" s="198" t="s">
        <v>222</v>
      </c>
      <c r="E2000" s="199" t="s">
        <v>19</v>
      </c>
      <c r="F2000" s="200" t="s">
        <v>399</v>
      </c>
      <c r="G2000" s="197"/>
      <c r="H2000" s="199" t="s">
        <v>19</v>
      </c>
      <c r="I2000" s="201"/>
      <c r="J2000" s="197"/>
      <c r="K2000" s="197"/>
      <c r="L2000" s="202"/>
      <c r="M2000" s="203"/>
      <c r="N2000" s="204"/>
      <c r="O2000" s="204"/>
      <c r="P2000" s="204"/>
      <c r="Q2000" s="204"/>
      <c r="R2000" s="204"/>
      <c r="S2000" s="204"/>
      <c r="T2000" s="205"/>
      <c r="AT2000" s="206" t="s">
        <v>222</v>
      </c>
      <c r="AU2000" s="206" t="s">
        <v>87</v>
      </c>
      <c r="AV2000" s="13" t="s">
        <v>85</v>
      </c>
      <c r="AW2000" s="13" t="s">
        <v>36</v>
      </c>
      <c r="AX2000" s="13" t="s">
        <v>77</v>
      </c>
      <c r="AY2000" s="206" t="s">
        <v>211</v>
      </c>
    </row>
    <row r="2001" spans="1:65" s="14" customFormat="1">
      <c r="B2001" s="207"/>
      <c r="C2001" s="208"/>
      <c r="D2001" s="198" t="s">
        <v>222</v>
      </c>
      <c r="E2001" s="209" t="s">
        <v>19</v>
      </c>
      <c r="F2001" s="210" t="s">
        <v>1643</v>
      </c>
      <c r="G2001" s="208"/>
      <c r="H2001" s="211">
        <v>4</v>
      </c>
      <c r="I2001" s="212"/>
      <c r="J2001" s="208"/>
      <c r="K2001" s="208"/>
      <c r="L2001" s="213"/>
      <c r="M2001" s="214"/>
      <c r="N2001" s="215"/>
      <c r="O2001" s="215"/>
      <c r="P2001" s="215"/>
      <c r="Q2001" s="215"/>
      <c r="R2001" s="215"/>
      <c r="S2001" s="215"/>
      <c r="T2001" s="216"/>
      <c r="AT2001" s="217" t="s">
        <v>222</v>
      </c>
      <c r="AU2001" s="217" t="s">
        <v>87</v>
      </c>
      <c r="AV2001" s="14" t="s">
        <v>87</v>
      </c>
      <c r="AW2001" s="14" t="s">
        <v>36</v>
      </c>
      <c r="AX2001" s="14" t="s">
        <v>77</v>
      </c>
      <c r="AY2001" s="217" t="s">
        <v>211</v>
      </c>
    </row>
    <row r="2002" spans="1:65" s="15" customFormat="1">
      <c r="B2002" s="218"/>
      <c r="C2002" s="219"/>
      <c r="D2002" s="198" t="s">
        <v>222</v>
      </c>
      <c r="E2002" s="220" t="s">
        <v>19</v>
      </c>
      <c r="F2002" s="221" t="s">
        <v>227</v>
      </c>
      <c r="G2002" s="219"/>
      <c r="H2002" s="222">
        <v>4</v>
      </c>
      <c r="I2002" s="223"/>
      <c r="J2002" s="219"/>
      <c r="K2002" s="219"/>
      <c r="L2002" s="224"/>
      <c r="M2002" s="225"/>
      <c r="N2002" s="226"/>
      <c r="O2002" s="226"/>
      <c r="P2002" s="226"/>
      <c r="Q2002" s="226"/>
      <c r="R2002" s="226"/>
      <c r="S2002" s="226"/>
      <c r="T2002" s="227"/>
      <c r="AT2002" s="228" t="s">
        <v>222</v>
      </c>
      <c r="AU2002" s="228" t="s">
        <v>87</v>
      </c>
      <c r="AV2002" s="15" t="s">
        <v>218</v>
      </c>
      <c r="AW2002" s="15" t="s">
        <v>36</v>
      </c>
      <c r="AX2002" s="15" t="s">
        <v>85</v>
      </c>
      <c r="AY2002" s="228" t="s">
        <v>211</v>
      </c>
    </row>
    <row r="2003" spans="1:65" s="2" customFormat="1" ht="24.2" customHeight="1">
      <c r="A2003" s="38"/>
      <c r="B2003" s="39"/>
      <c r="C2003" s="178" t="s">
        <v>1674</v>
      </c>
      <c r="D2003" s="178" t="s">
        <v>214</v>
      </c>
      <c r="E2003" s="179" t="s">
        <v>1675</v>
      </c>
      <c r="F2003" s="180" t="s">
        <v>1676</v>
      </c>
      <c r="G2003" s="181" t="s">
        <v>397</v>
      </c>
      <c r="H2003" s="182">
        <v>4</v>
      </c>
      <c r="I2003" s="183"/>
      <c r="J2003" s="184">
        <f>ROUND(I2003*H2003,2)</f>
        <v>0</v>
      </c>
      <c r="K2003" s="180" t="s">
        <v>19</v>
      </c>
      <c r="L2003" s="43"/>
      <c r="M2003" s="185" t="s">
        <v>19</v>
      </c>
      <c r="N2003" s="186" t="s">
        <v>48</v>
      </c>
      <c r="O2003" s="68"/>
      <c r="P2003" s="187">
        <f>O2003*H2003</f>
        <v>0</v>
      </c>
      <c r="Q2003" s="187">
        <v>0</v>
      </c>
      <c r="R2003" s="187">
        <f>Q2003*H2003</f>
        <v>0</v>
      </c>
      <c r="S2003" s="187">
        <v>0</v>
      </c>
      <c r="T2003" s="188">
        <f>S2003*H2003</f>
        <v>0</v>
      </c>
      <c r="U2003" s="38"/>
      <c r="V2003" s="38"/>
      <c r="W2003" s="38"/>
      <c r="X2003" s="38"/>
      <c r="Y2003" s="38"/>
      <c r="Z2003" s="38"/>
      <c r="AA2003" s="38"/>
      <c r="AB2003" s="38"/>
      <c r="AC2003" s="38"/>
      <c r="AD2003" s="38"/>
      <c r="AE2003" s="38"/>
      <c r="AR2003" s="189" t="s">
        <v>315</v>
      </c>
      <c r="AT2003" s="189" t="s">
        <v>214</v>
      </c>
      <c r="AU2003" s="189" t="s">
        <v>87</v>
      </c>
      <c r="AY2003" s="21" t="s">
        <v>211</v>
      </c>
      <c r="BE2003" s="190">
        <f>IF(N2003="základní",J2003,0)</f>
        <v>0</v>
      </c>
      <c r="BF2003" s="190">
        <f>IF(N2003="snížená",J2003,0)</f>
        <v>0</v>
      </c>
      <c r="BG2003" s="190">
        <f>IF(N2003="zákl. přenesená",J2003,0)</f>
        <v>0</v>
      </c>
      <c r="BH2003" s="190">
        <f>IF(N2003="sníž. přenesená",J2003,0)</f>
        <v>0</v>
      </c>
      <c r="BI2003" s="190">
        <f>IF(N2003="nulová",J2003,0)</f>
        <v>0</v>
      </c>
      <c r="BJ2003" s="21" t="s">
        <v>85</v>
      </c>
      <c r="BK2003" s="190">
        <f>ROUND(I2003*H2003,2)</f>
        <v>0</v>
      </c>
      <c r="BL2003" s="21" t="s">
        <v>315</v>
      </c>
      <c r="BM2003" s="189" t="s">
        <v>1677</v>
      </c>
    </row>
    <row r="2004" spans="1:65" s="13" customFormat="1">
      <c r="B2004" s="196"/>
      <c r="C2004" s="197"/>
      <c r="D2004" s="198" t="s">
        <v>222</v>
      </c>
      <c r="E2004" s="199" t="s">
        <v>19</v>
      </c>
      <c r="F2004" s="200" t="s">
        <v>223</v>
      </c>
      <c r="G2004" s="197"/>
      <c r="H2004" s="199" t="s">
        <v>19</v>
      </c>
      <c r="I2004" s="201"/>
      <c r="J2004" s="197"/>
      <c r="K2004" s="197"/>
      <c r="L2004" s="202"/>
      <c r="M2004" s="203"/>
      <c r="N2004" s="204"/>
      <c r="O2004" s="204"/>
      <c r="P2004" s="204"/>
      <c r="Q2004" s="204"/>
      <c r="R2004" s="204"/>
      <c r="S2004" s="204"/>
      <c r="T2004" s="205"/>
      <c r="AT2004" s="206" t="s">
        <v>222</v>
      </c>
      <c r="AU2004" s="206" t="s">
        <v>87</v>
      </c>
      <c r="AV2004" s="13" t="s">
        <v>85</v>
      </c>
      <c r="AW2004" s="13" t="s">
        <v>36</v>
      </c>
      <c r="AX2004" s="13" t="s">
        <v>77</v>
      </c>
      <c r="AY2004" s="206" t="s">
        <v>211</v>
      </c>
    </row>
    <row r="2005" spans="1:65" s="13" customFormat="1">
      <c r="B2005" s="196"/>
      <c r="C2005" s="197"/>
      <c r="D2005" s="198" t="s">
        <v>222</v>
      </c>
      <c r="E2005" s="199" t="s">
        <v>19</v>
      </c>
      <c r="F2005" s="200" t="s">
        <v>984</v>
      </c>
      <c r="G2005" s="197"/>
      <c r="H2005" s="199" t="s">
        <v>19</v>
      </c>
      <c r="I2005" s="201"/>
      <c r="J2005" s="197"/>
      <c r="K2005" s="197"/>
      <c r="L2005" s="202"/>
      <c r="M2005" s="203"/>
      <c r="N2005" s="204"/>
      <c r="O2005" s="204"/>
      <c r="P2005" s="204"/>
      <c r="Q2005" s="204"/>
      <c r="R2005" s="204"/>
      <c r="S2005" s="204"/>
      <c r="T2005" s="205"/>
      <c r="AT2005" s="206" t="s">
        <v>222</v>
      </c>
      <c r="AU2005" s="206" t="s">
        <v>87</v>
      </c>
      <c r="AV2005" s="13" t="s">
        <v>85</v>
      </c>
      <c r="AW2005" s="13" t="s">
        <v>36</v>
      </c>
      <c r="AX2005" s="13" t="s">
        <v>77</v>
      </c>
      <c r="AY2005" s="206" t="s">
        <v>211</v>
      </c>
    </row>
    <row r="2006" spans="1:65" s="13" customFormat="1">
      <c r="B2006" s="196"/>
      <c r="C2006" s="197"/>
      <c r="D2006" s="198" t="s">
        <v>222</v>
      </c>
      <c r="E2006" s="199" t="s">
        <v>19</v>
      </c>
      <c r="F2006" s="200" t="s">
        <v>399</v>
      </c>
      <c r="G2006" s="197"/>
      <c r="H2006" s="199" t="s">
        <v>19</v>
      </c>
      <c r="I2006" s="201"/>
      <c r="J2006" s="197"/>
      <c r="K2006" s="197"/>
      <c r="L2006" s="202"/>
      <c r="M2006" s="203"/>
      <c r="N2006" s="204"/>
      <c r="O2006" s="204"/>
      <c r="P2006" s="204"/>
      <c r="Q2006" s="204"/>
      <c r="R2006" s="204"/>
      <c r="S2006" s="204"/>
      <c r="T2006" s="205"/>
      <c r="AT2006" s="206" t="s">
        <v>222</v>
      </c>
      <c r="AU2006" s="206" t="s">
        <v>87</v>
      </c>
      <c r="AV2006" s="13" t="s">
        <v>85</v>
      </c>
      <c r="AW2006" s="13" t="s">
        <v>36</v>
      </c>
      <c r="AX2006" s="13" t="s">
        <v>77</v>
      </c>
      <c r="AY2006" s="206" t="s">
        <v>211</v>
      </c>
    </row>
    <row r="2007" spans="1:65" s="14" customFormat="1">
      <c r="B2007" s="207"/>
      <c r="C2007" s="208"/>
      <c r="D2007" s="198" t="s">
        <v>222</v>
      </c>
      <c r="E2007" s="209" t="s">
        <v>19</v>
      </c>
      <c r="F2007" s="210" t="s">
        <v>1648</v>
      </c>
      <c r="G2007" s="208"/>
      <c r="H2007" s="211">
        <v>4</v>
      </c>
      <c r="I2007" s="212"/>
      <c r="J2007" s="208"/>
      <c r="K2007" s="208"/>
      <c r="L2007" s="213"/>
      <c r="M2007" s="214"/>
      <c r="N2007" s="215"/>
      <c r="O2007" s="215"/>
      <c r="P2007" s="215"/>
      <c r="Q2007" s="215"/>
      <c r="R2007" s="215"/>
      <c r="S2007" s="215"/>
      <c r="T2007" s="216"/>
      <c r="AT2007" s="217" t="s">
        <v>222</v>
      </c>
      <c r="AU2007" s="217" t="s">
        <v>87</v>
      </c>
      <c r="AV2007" s="14" t="s">
        <v>87</v>
      </c>
      <c r="AW2007" s="14" t="s">
        <v>36</v>
      </c>
      <c r="AX2007" s="14" t="s">
        <v>77</v>
      </c>
      <c r="AY2007" s="217" t="s">
        <v>211</v>
      </c>
    </row>
    <row r="2008" spans="1:65" s="15" customFormat="1">
      <c r="B2008" s="218"/>
      <c r="C2008" s="219"/>
      <c r="D2008" s="198" t="s">
        <v>222</v>
      </c>
      <c r="E2008" s="220" t="s">
        <v>19</v>
      </c>
      <c r="F2008" s="221" t="s">
        <v>227</v>
      </c>
      <c r="G2008" s="219"/>
      <c r="H2008" s="222">
        <v>4</v>
      </c>
      <c r="I2008" s="223"/>
      <c r="J2008" s="219"/>
      <c r="K2008" s="219"/>
      <c r="L2008" s="224"/>
      <c r="M2008" s="225"/>
      <c r="N2008" s="226"/>
      <c r="O2008" s="226"/>
      <c r="P2008" s="226"/>
      <c r="Q2008" s="226"/>
      <c r="R2008" s="226"/>
      <c r="S2008" s="226"/>
      <c r="T2008" s="227"/>
      <c r="AT2008" s="228" t="s">
        <v>222</v>
      </c>
      <c r="AU2008" s="228" t="s">
        <v>87</v>
      </c>
      <c r="AV2008" s="15" t="s">
        <v>218</v>
      </c>
      <c r="AW2008" s="15" t="s">
        <v>36</v>
      </c>
      <c r="AX2008" s="15" t="s">
        <v>85</v>
      </c>
      <c r="AY2008" s="228" t="s">
        <v>211</v>
      </c>
    </row>
    <row r="2009" spans="1:65" s="2" customFormat="1" ht="24.2" customHeight="1">
      <c r="A2009" s="38"/>
      <c r="B2009" s="39"/>
      <c r="C2009" s="178" t="s">
        <v>1678</v>
      </c>
      <c r="D2009" s="178" t="s">
        <v>214</v>
      </c>
      <c r="E2009" s="179" t="s">
        <v>1679</v>
      </c>
      <c r="F2009" s="180" t="s">
        <v>1680</v>
      </c>
      <c r="G2009" s="181" t="s">
        <v>397</v>
      </c>
      <c r="H2009" s="182">
        <v>2</v>
      </c>
      <c r="I2009" s="183"/>
      <c r="J2009" s="184">
        <f>ROUND(I2009*H2009,2)</f>
        <v>0</v>
      </c>
      <c r="K2009" s="180" t="s">
        <v>19</v>
      </c>
      <c r="L2009" s="43"/>
      <c r="M2009" s="185" t="s">
        <v>19</v>
      </c>
      <c r="N2009" s="186" t="s">
        <v>48</v>
      </c>
      <c r="O2009" s="68"/>
      <c r="P2009" s="187">
        <f>O2009*H2009</f>
        <v>0</v>
      </c>
      <c r="Q2009" s="187">
        <v>0</v>
      </c>
      <c r="R2009" s="187">
        <f>Q2009*H2009</f>
        <v>0</v>
      </c>
      <c r="S2009" s="187">
        <v>0</v>
      </c>
      <c r="T2009" s="188">
        <f>S2009*H2009</f>
        <v>0</v>
      </c>
      <c r="U2009" s="38"/>
      <c r="V2009" s="38"/>
      <c r="W2009" s="38"/>
      <c r="X2009" s="38"/>
      <c r="Y2009" s="38"/>
      <c r="Z2009" s="38"/>
      <c r="AA2009" s="38"/>
      <c r="AB2009" s="38"/>
      <c r="AC2009" s="38"/>
      <c r="AD2009" s="38"/>
      <c r="AE2009" s="38"/>
      <c r="AR2009" s="189" t="s">
        <v>315</v>
      </c>
      <c r="AT2009" s="189" t="s">
        <v>214</v>
      </c>
      <c r="AU2009" s="189" t="s">
        <v>87</v>
      </c>
      <c r="AY2009" s="21" t="s">
        <v>211</v>
      </c>
      <c r="BE2009" s="190">
        <f>IF(N2009="základní",J2009,0)</f>
        <v>0</v>
      </c>
      <c r="BF2009" s="190">
        <f>IF(N2009="snížená",J2009,0)</f>
        <v>0</v>
      </c>
      <c r="BG2009" s="190">
        <f>IF(N2009="zákl. přenesená",J2009,0)</f>
        <v>0</v>
      </c>
      <c r="BH2009" s="190">
        <f>IF(N2009="sníž. přenesená",J2009,0)</f>
        <v>0</v>
      </c>
      <c r="BI2009" s="190">
        <f>IF(N2009="nulová",J2009,0)</f>
        <v>0</v>
      </c>
      <c r="BJ2009" s="21" t="s">
        <v>85</v>
      </c>
      <c r="BK2009" s="190">
        <f>ROUND(I2009*H2009,2)</f>
        <v>0</v>
      </c>
      <c r="BL2009" s="21" t="s">
        <v>315</v>
      </c>
      <c r="BM2009" s="189" t="s">
        <v>1681</v>
      </c>
    </row>
    <row r="2010" spans="1:65" s="13" customFormat="1">
      <c r="B2010" s="196"/>
      <c r="C2010" s="197"/>
      <c r="D2010" s="198" t="s">
        <v>222</v>
      </c>
      <c r="E2010" s="199" t="s">
        <v>19</v>
      </c>
      <c r="F2010" s="200" t="s">
        <v>223</v>
      </c>
      <c r="G2010" s="197"/>
      <c r="H2010" s="199" t="s">
        <v>19</v>
      </c>
      <c r="I2010" s="201"/>
      <c r="J2010" s="197"/>
      <c r="K2010" s="197"/>
      <c r="L2010" s="202"/>
      <c r="M2010" s="203"/>
      <c r="N2010" s="204"/>
      <c r="O2010" s="204"/>
      <c r="P2010" s="204"/>
      <c r="Q2010" s="204"/>
      <c r="R2010" s="204"/>
      <c r="S2010" s="204"/>
      <c r="T2010" s="205"/>
      <c r="AT2010" s="206" t="s">
        <v>222</v>
      </c>
      <c r="AU2010" s="206" t="s">
        <v>87</v>
      </c>
      <c r="AV2010" s="13" t="s">
        <v>85</v>
      </c>
      <c r="AW2010" s="13" t="s">
        <v>36</v>
      </c>
      <c r="AX2010" s="13" t="s">
        <v>77</v>
      </c>
      <c r="AY2010" s="206" t="s">
        <v>211</v>
      </c>
    </row>
    <row r="2011" spans="1:65" s="13" customFormat="1">
      <c r="B2011" s="196"/>
      <c r="C2011" s="197"/>
      <c r="D2011" s="198" t="s">
        <v>222</v>
      </c>
      <c r="E2011" s="199" t="s">
        <v>19</v>
      </c>
      <c r="F2011" s="200" t="s">
        <v>984</v>
      </c>
      <c r="G2011" s="197"/>
      <c r="H2011" s="199" t="s">
        <v>19</v>
      </c>
      <c r="I2011" s="201"/>
      <c r="J2011" s="197"/>
      <c r="K2011" s="197"/>
      <c r="L2011" s="202"/>
      <c r="M2011" s="203"/>
      <c r="N2011" s="204"/>
      <c r="O2011" s="204"/>
      <c r="P2011" s="204"/>
      <c r="Q2011" s="204"/>
      <c r="R2011" s="204"/>
      <c r="S2011" s="204"/>
      <c r="T2011" s="205"/>
      <c r="AT2011" s="206" t="s">
        <v>222</v>
      </c>
      <c r="AU2011" s="206" t="s">
        <v>87</v>
      </c>
      <c r="AV2011" s="13" t="s">
        <v>85</v>
      </c>
      <c r="AW2011" s="13" t="s">
        <v>36</v>
      </c>
      <c r="AX2011" s="13" t="s">
        <v>77</v>
      </c>
      <c r="AY2011" s="206" t="s">
        <v>211</v>
      </c>
    </row>
    <row r="2012" spans="1:65" s="13" customFormat="1">
      <c r="B2012" s="196"/>
      <c r="C2012" s="197"/>
      <c r="D2012" s="198" t="s">
        <v>222</v>
      </c>
      <c r="E2012" s="199" t="s">
        <v>19</v>
      </c>
      <c r="F2012" s="200" t="s">
        <v>399</v>
      </c>
      <c r="G2012" s="197"/>
      <c r="H2012" s="199" t="s">
        <v>19</v>
      </c>
      <c r="I2012" s="201"/>
      <c r="J2012" s="197"/>
      <c r="K2012" s="197"/>
      <c r="L2012" s="202"/>
      <c r="M2012" s="203"/>
      <c r="N2012" s="204"/>
      <c r="O2012" s="204"/>
      <c r="P2012" s="204"/>
      <c r="Q2012" s="204"/>
      <c r="R2012" s="204"/>
      <c r="S2012" s="204"/>
      <c r="T2012" s="205"/>
      <c r="AT2012" s="206" t="s">
        <v>222</v>
      </c>
      <c r="AU2012" s="206" t="s">
        <v>87</v>
      </c>
      <c r="AV2012" s="13" t="s">
        <v>85</v>
      </c>
      <c r="AW2012" s="13" t="s">
        <v>36</v>
      </c>
      <c r="AX2012" s="13" t="s">
        <v>77</v>
      </c>
      <c r="AY2012" s="206" t="s">
        <v>211</v>
      </c>
    </row>
    <row r="2013" spans="1:65" s="14" customFormat="1">
      <c r="B2013" s="207"/>
      <c r="C2013" s="208"/>
      <c r="D2013" s="198" t="s">
        <v>222</v>
      </c>
      <c r="E2013" s="209" t="s">
        <v>19</v>
      </c>
      <c r="F2013" s="210" t="s">
        <v>1653</v>
      </c>
      <c r="G2013" s="208"/>
      <c r="H2013" s="211">
        <v>2</v>
      </c>
      <c r="I2013" s="212"/>
      <c r="J2013" s="208"/>
      <c r="K2013" s="208"/>
      <c r="L2013" s="213"/>
      <c r="M2013" s="214"/>
      <c r="N2013" s="215"/>
      <c r="O2013" s="215"/>
      <c r="P2013" s="215"/>
      <c r="Q2013" s="215"/>
      <c r="R2013" s="215"/>
      <c r="S2013" s="215"/>
      <c r="T2013" s="216"/>
      <c r="AT2013" s="217" t="s">
        <v>222</v>
      </c>
      <c r="AU2013" s="217" t="s">
        <v>87</v>
      </c>
      <c r="AV2013" s="14" t="s">
        <v>87</v>
      </c>
      <c r="AW2013" s="14" t="s">
        <v>36</v>
      </c>
      <c r="AX2013" s="14" t="s">
        <v>77</v>
      </c>
      <c r="AY2013" s="217" t="s">
        <v>211</v>
      </c>
    </row>
    <row r="2014" spans="1:65" s="15" customFormat="1">
      <c r="B2014" s="218"/>
      <c r="C2014" s="219"/>
      <c r="D2014" s="198" t="s">
        <v>222</v>
      </c>
      <c r="E2014" s="220" t="s">
        <v>19</v>
      </c>
      <c r="F2014" s="221" t="s">
        <v>227</v>
      </c>
      <c r="G2014" s="219"/>
      <c r="H2014" s="222">
        <v>2</v>
      </c>
      <c r="I2014" s="223"/>
      <c r="J2014" s="219"/>
      <c r="K2014" s="219"/>
      <c r="L2014" s="224"/>
      <c r="M2014" s="225"/>
      <c r="N2014" s="226"/>
      <c r="O2014" s="226"/>
      <c r="P2014" s="226"/>
      <c r="Q2014" s="226"/>
      <c r="R2014" s="226"/>
      <c r="S2014" s="226"/>
      <c r="T2014" s="227"/>
      <c r="AT2014" s="228" t="s">
        <v>222</v>
      </c>
      <c r="AU2014" s="228" t="s">
        <v>87</v>
      </c>
      <c r="AV2014" s="15" t="s">
        <v>218</v>
      </c>
      <c r="AW2014" s="15" t="s">
        <v>36</v>
      </c>
      <c r="AX2014" s="15" t="s">
        <v>85</v>
      </c>
      <c r="AY2014" s="228" t="s">
        <v>211</v>
      </c>
    </row>
    <row r="2015" spans="1:65" s="2" customFormat="1" ht="44.25" customHeight="1">
      <c r="A2015" s="38"/>
      <c r="B2015" s="39"/>
      <c r="C2015" s="178" t="s">
        <v>1682</v>
      </c>
      <c r="D2015" s="178" t="s">
        <v>214</v>
      </c>
      <c r="E2015" s="179" t="s">
        <v>1683</v>
      </c>
      <c r="F2015" s="180" t="s">
        <v>1684</v>
      </c>
      <c r="G2015" s="181" t="s">
        <v>1093</v>
      </c>
      <c r="H2015" s="254"/>
      <c r="I2015" s="183"/>
      <c r="J2015" s="184">
        <f>ROUND(I2015*H2015,2)</f>
        <v>0</v>
      </c>
      <c r="K2015" s="180" t="s">
        <v>19</v>
      </c>
      <c r="L2015" s="43"/>
      <c r="M2015" s="185" t="s">
        <v>19</v>
      </c>
      <c r="N2015" s="186" t="s">
        <v>48</v>
      </c>
      <c r="O2015" s="68"/>
      <c r="P2015" s="187">
        <f>O2015*H2015</f>
        <v>0</v>
      </c>
      <c r="Q2015" s="187">
        <v>0</v>
      </c>
      <c r="R2015" s="187">
        <f>Q2015*H2015</f>
        <v>0</v>
      </c>
      <c r="S2015" s="187">
        <v>0</v>
      </c>
      <c r="T2015" s="188">
        <f>S2015*H2015</f>
        <v>0</v>
      </c>
      <c r="U2015" s="38"/>
      <c r="V2015" s="38"/>
      <c r="W2015" s="38"/>
      <c r="X2015" s="38"/>
      <c r="Y2015" s="38"/>
      <c r="Z2015" s="38"/>
      <c r="AA2015" s="38"/>
      <c r="AB2015" s="38"/>
      <c r="AC2015" s="38"/>
      <c r="AD2015" s="38"/>
      <c r="AE2015" s="38"/>
      <c r="AR2015" s="189" t="s">
        <v>315</v>
      </c>
      <c r="AT2015" s="189" t="s">
        <v>214</v>
      </c>
      <c r="AU2015" s="189" t="s">
        <v>87</v>
      </c>
      <c r="AY2015" s="21" t="s">
        <v>211</v>
      </c>
      <c r="BE2015" s="190">
        <f>IF(N2015="základní",J2015,0)</f>
        <v>0</v>
      </c>
      <c r="BF2015" s="190">
        <f>IF(N2015="snížená",J2015,0)</f>
        <v>0</v>
      </c>
      <c r="BG2015" s="190">
        <f>IF(N2015="zákl. přenesená",J2015,0)</f>
        <v>0</v>
      </c>
      <c r="BH2015" s="190">
        <f>IF(N2015="sníž. přenesená",J2015,0)</f>
        <v>0</v>
      </c>
      <c r="BI2015" s="190">
        <f>IF(N2015="nulová",J2015,0)</f>
        <v>0</v>
      </c>
      <c r="BJ2015" s="21" t="s">
        <v>85</v>
      </c>
      <c r="BK2015" s="190">
        <f>ROUND(I2015*H2015,2)</f>
        <v>0</v>
      </c>
      <c r="BL2015" s="21" t="s">
        <v>315</v>
      </c>
      <c r="BM2015" s="189" t="s">
        <v>1685</v>
      </c>
    </row>
    <row r="2016" spans="1:65" s="12" customFormat="1" ht="22.9" customHeight="1">
      <c r="B2016" s="162"/>
      <c r="C2016" s="163"/>
      <c r="D2016" s="164" t="s">
        <v>76</v>
      </c>
      <c r="E2016" s="176" t="s">
        <v>1686</v>
      </c>
      <c r="F2016" s="176" t="s">
        <v>1687</v>
      </c>
      <c r="G2016" s="163"/>
      <c r="H2016" s="163"/>
      <c r="I2016" s="166"/>
      <c r="J2016" s="177">
        <f>BK2016</f>
        <v>0</v>
      </c>
      <c r="K2016" s="163"/>
      <c r="L2016" s="168"/>
      <c r="M2016" s="169"/>
      <c r="N2016" s="170"/>
      <c r="O2016" s="170"/>
      <c r="P2016" s="171">
        <f>SUM(P2017:P2114)</f>
        <v>0</v>
      </c>
      <c r="Q2016" s="170"/>
      <c r="R2016" s="171">
        <f>SUM(R2017:R2114)</f>
        <v>1.32853223</v>
      </c>
      <c r="S2016" s="170"/>
      <c r="T2016" s="172">
        <f>SUM(T2017:T2114)</f>
        <v>0</v>
      </c>
      <c r="AR2016" s="173" t="s">
        <v>87</v>
      </c>
      <c r="AT2016" s="174" t="s">
        <v>76</v>
      </c>
      <c r="AU2016" s="174" t="s">
        <v>85</v>
      </c>
      <c r="AY2016" s="173" t="s">
        <v>211</v>
      </c>
      <c r="BK2016" s="175">
        <f>SUM(BK2017:BK2114)</f>
        <v>0</v>
      </c>
    </row>
    <row r="2017" spans="1:65" s="2" customFormat="1" ht="44.25" customHeight="1">
      <c r="A2017" s="38"/>
      <c r="B2017" s="39"/>
      <c r="C2017" s="178" t="s">
        <v>1688</v>
      </c>
      <c r="D2017" s="178" t="s">
        <v>214</v>
      </c>
      <c r="E2017" s="179" t="s">
        <v>1689</v>
      </c>
      <c r="F2017" s="180" t="s">
        <v>1690</v>
      </c>
      <c r="G2017" s="181" t="s">
        <v>96</v>
      </c>
      <c r="H2017" s="182">
        <v>195</v>
      </c>
      <c r="I2017" s="183"/>
      <c r="J2017" s="184">
        <f>ROUND(I2017*H2017,2)</f>
        <v>0</v>
      </c>
      <c r="K2017" s="180" t="s">
        <v>217</v>
      </c>
      <c r="L2017" s="43"/>
      <c r="M2017" s="185" t="s">
        <v>19</v>
      </c>
      <c r="N2017" s="186" t="s">
        <v>48</v>
      </c>
      <c r="O2017" s="68"/>
      <c r="P2017" s="187">
        <f>O2017*H2017</f>
        <v>0</v>
      </c>
      <c r="Q2017" s="187">
        <v>4.4000000000000002E-4</v>
      </c>
      <c r="R2017" s="187">
        <f>Q2017*H2017</f>
        <v>8.5800000000000001E-2</v>
      </c>
      <c r="S2017" s="187">
        <v>0</v>
      </c>
      <c r="T2017" s="188">
        <f>S2017*H2017</f>
        <v>0</v>
      </c>
      <c r="U2017" s="38"/>
      <c r="V2017" s="38"/>
      <c r="W2017" s="38"/>
      <c r="X2017" s="38"/>
      <c r="Y2017" s="38"/>
      <c r="Z2017" s="38"/>
      <c r="AA2017" s="38"/>
      <c r="AB2017" s="38"/>
      <c r="AC2017" s="38"/>
      <c r="AD2017" s="38"/>
      <c r="AE2017" s="38"/>
      <c r="AR2017" s="189" t="s">
        <v>315</v>
      </c>
      <c r="AT2017" s="189" t="s">
        <v>214</v>
      </c>
      <c r="AU2017" s="189" t="s">
        <v>87</v>
      </c>
      <c r="AY2017" s="21" t="s">
        <v>211</v>
      </c>
      <c r="BE2017" s="190">
        <f>IF(N2017="základní",J2017,0)</f>
        <v>0</v>
      </c>
      <c r="BF2017" s="190">
        <f>IF(N2017="snížená",J2017,0)</f>
        <v>0</v>
      </c>
      <c r="BG2017" s="190">
        <f>IF(N2017="zákl. přenesená",J2017,0)</f>
        <v>0</v>
      </c>
      <c r="BH2017" s="190">
        <f>IF(N2017="sníž. přenesená",J2017,0)</f>
        <v>0</v>
      </c>
      <c r="BI2017" s="190">
        <f>IF(N2017="nulová",J2017,0)</f>
        <v>0</v>
      </c>
      <c r="BJ2017" s="21" t="s">
        <v>85</v>
      </c>
      <c r="BK2017" s="190">
        <f>ROUND(I2017*H2017,2)</f>
        <v>0</v>
      </c>
      <c r="BL2017" s="21" t="s">
        <v>315</v>
      </c>
      <c r="BM2017" s="189" t="s">
        <v>1691</v>
      </c>
    </row>
    <row r="2018" spans="1:65" s="2" customFormat="1">
      <c r="A2018" s="38"/>
      <c r="B2018" s="39"/>
      <c r="C2018" s="40"/>
      <c r="D2018" s="191" t="s">
        <v>220</v>
      </c>
      <c r="E2018" s="40"/>
      <c r="F2018" s="192" t="s">
        <v>1692</v>
      </c>
      <c r="G2018" s="40"/>
      <c r="H2018" s="40"/>
      <c r="I2018" s="193"/>
      <c r="J2018" s="40"/>
      <c r="K2018" s="40"/>
      <c r="L2018" s="43"/>
      <c r="M2018" s="194"/>
      <c r="N2018" s="195"/>
      <c r="O2018" s="68"/>
      <c r="P2018" s="68"/>
      <c r="Q2018" s="68"/>
      <c r="R2018" s="68"/>
      <c r="S2018" s="68"/>
      <c r="T2018" s="69"/>
      <c r="U2018" s="38"/>
      <c r="V2018" s="38"/>
      <c r="W2018" s="38"/>
      <c r="X2018" s="38"/>
      <c r="Y2018" s="38"/>
      <c r="Z2018" s="38"/>
      <c r="AA2018" s="38"/>
      <c r="AB2018" s="38"/>
      <c r="AC2018" s="38"/>
      <c r="AD2018" s="38"/>
      <c r="AE2018" s="38"/>
      <c r="AT2018" s="21" t="s">
        <v>220</v>
      </c>
      <c r="AU2018" s="21" t="s">
        <v>87</v>
      </c>
    </row>
    <row r="2019" spans="1:65" s="14" customFormat="1">
      <c r="B2019" s="207"/>
      <c r="C2019" s="208"/>
      <c r="D2019" s="198" t="s">
        <v>222</v>
      </c>
      <c r="E2019" s="209" t="s">
        <v>19</v>
      </c>
      <c r="F2019" s="210" t="s">
        <v>1693</v>
      </c>
      <c r="G2019" s="208"/>
      <c r="H2019" s="211">
        <v>25.78</v>
      </c>
      <c r="I2019" s="212"/>
      <c r="J2019" s="208"/>
      <c r="K2019" s="208"/>
      <c r="L2019" s="213"/>
      <c r="M2019" s="214"/>
      <c r="N2019" s="215"/>
      <c r="O2019" s="215"/>
      <c r="P2019" s="215"/>
      <c r="Q2019" s="215"/>
      <c r="R2019" s="215"/>
      <c r="S2019" s="215"/>
      <c r="T2019" s="216"/>
      <c r="AT2019" s="217" t="s">
        <v>222</v>
      </c>
      <c r="AU2019" s="217" t="s">
        <v>87</v>
      </c>
      <c r="AV2019" s="14" t="s">
        <v>87</v>
      </c>
      <c r="AW2019" s="14" t="s">
        <v>36</v>
      </c>
      <c r="AX2019" s="14" t="s">
        <v>77</v>
      </c>
      <c r="AY2019" s="217" t="s">
        <v>211</v>
      </c>
    </row>
    <row r="2020" spans="1:65" s="14" customFormat="1">
      <c r="B2020" s="207"/>
      <c r="C2020" s="208"/>
      <c r="D2020" s="198" t="s">
        <v>222</v>
      </c>
      <c r="E2020" s="209" t="s">
        <v>19</v>
      </c>
      <c r="F2020" s="210" t="s">
        <v>1694</v>
      </c>
      <c r="G2020" s="208"/>
      <c r="H2020" s="211">
        <v>66.62</v>
      </c>
      <c r="I2020" s="212"/>
      <c r="J2020" s="208"/>
      <c r="K2020" s="208"/>
      <c r="L2020" s="213"/>
      <c r="M2020" s="214"/>
      <c r="N2020" s="215"/>
      <c r="O2020" s="215"/>
      <c r="P2020" s="215"/>
      <c r="Q2020" s="215"/>
      <c r="R2020" s="215"/>
      <c r="S2020" s="215"/>
      <c r="T2020" s="216"/>
      <c r="AT2020" s="217" t="s">
        <v>222</v>
      </c>
      <c r="AU2020" s="217" t="s">
        <v>87</v>
      </c>
      <c r="AV2020" s="14" t="s">
        <v>87</v>
      </c>
      <c r="AW2020" s="14" t="s">
        <v>36</v>
      </c>
      <c r="AX2020" s="14" t="s">
        <v>77</v>
      </c>
      <c r="AY2020" s="217" t="s">
        <v>211</v>
      </c>
    </row>
    <row r="2021" spans="1:65" s="14" customFormat="1">
      <c r="B2021" s="207"/>
      <c r="C2021" s="208"/>
      <c r="D2021" s="198" t="s">
        <v>222</v>
      </c>
      <c r="E2021" s="209" t="s">
        <v>19</v>
      </c>
      <c r="F2021" s="210" t="s">
        <v>1695</v>
      </c>
      <c r="G2021" s="208"/>
      <c r="H2021" s="211">
        <v>84.6</v>
      </c>
      <c r="I2021" s="212"/>
      <c r="J2021" s="208"/>
      <c r="K2021" s="208"/>
      <c r="L2021" s="213"/>
      <c r="M2021" s="214"/>
      <c r="N2021" s="215"/>
      <c r="O2021" s="215"/>
      <c r="P2021" s="215"/>
      <c r="Q2021" s="215"/>
      <c r="R2021" s="215"/>
      <c r="S2021" s="215"/>
      <c r="T2021" s="216"/>
      <c r="AT2021" s="217" t="s">
        <v>222</v>
      </c>
      <c r="AU2021" s="217" t="s">
        <v>87</v>
      </c>
      <c r="AV2021" s="14" t="s">
        <v>87</v>
      </c>
      <c r="AW2021" s="14" t="s">
        <v>36</v>
      </c>
      <c r="AX2021" s="14" t="s">
        <v>77</v>
      </c>
      <c r="AY2021" s="217" t="s">
        <v>211</v>
      </c>
    </row>
    <row r="2022" spans="1:65" s="14" customFormat="1">
      <c r="B2022" s="207"/>
      <c r="C2022" s="208"/>
      <c r="D2022" s="198" t="s">
        <v>222</v>
      </c>
      <c r="E2022" s="209" t="s">
        <v>19</v>
      </c>
      <c r="F2022" s="210" t="s">
        <v>1696</v>
      </c>
      <c r="G2022" s="208"/>
      <c r="H2022" s="211">
        <v>18</v>
      </c>
      <c r="I2022" s="212"/>
      <c r="J2022" s="208"/>
      <c r="K2022" s="208"/>
      <c r="L2022" s="213"/>
      <c r="M2022" s="214"/>
      <c r="N2022" s="215"/>
      <c r="O2022" s="215"/>
      <c r="P2022" s="215"/>
      <c r="Q2022" s="215"/>
      <c r="R2022" s="215"/>
      <c r="S2022" s="215"/>
      <c r="T2022" s="216"/>
      <c r="AT2022" s="217" t="s">
        <v>222</v>
      </c>
      <c r="AU2022" s="217" t="s">
        <v>87</v>
      </c>
      <c r="AV2022" s="14" t="s">
        <v>87</v>
      </c>
      <c r="AW2022" s="14" t="s">
        <v>36</v>
      </c>
      <c r="AX2022" s="14" t="s">
        <v>77</v>
      </c>
      <c r="AY2022" s="217" t="s">
        <v>211</v>
      </c>
    </row>
    <row r="2023" spans="1:65" s="15" customFormat="1">
      <c r="B2023" s="218"/>
      <c r="C2023" s="219"/>
      <c r="D2023" s="198" t="s">
        <v>222</v>
      </c>
      <c r="E2023" s="220" t="s">
        <v>19</v>
      </c>
      <c r="F2023" s="221" t="s">
        <v>227</v>
      </c>
      <c r="G2023" s="219"/>
      <c r="H2023" s="222">
        <v>195</v>
      </c>
      <c r="I2023" s="223"/>
      <c r="J2023" s="219"/>
      <c r="K2023" s="219"/>
      <c r="L2023" s="224"/>
      <c r="M2023" s="225"/>
      <c r="N2023" s="226"/>
      <c r="O2023" s="226"/>
      <c r="P2023" s="226"/>
      <c r="Q2023" s="226"/>
      <c r="R2023" s="226"/>
      <c r="S2023" s="226"/>
      <c r="T2023" s="227"/>
      <c r="AT2023" s="228" t="s">
        <v>222</v>
      </c>
      <c r="AU2023" s="228" t="s">
        <v>87</v>
      </c>
      <c r="AV2023" s="15" t="s">
        <v>218</v>
      </c>
      <c r="AW2023" s="15" t="s">
        <v>36</v>
      </c>
      <c r="AX2023" s="15" t="s">
        <v>85</v>
      </c>
      <c r="AY2023" s="228" t="s">
        <v>211</v>
      </c>
    </row>
    <row r="2024" spans="1:65" s="2" customFormat="1" ht="37.9" customHeight="1">
      <c r="A2024" s="38"/>
      <c r="B2024" s="39"/>
      <c r="C2024" s="178" t="s">
        <v>1697</v>
      </c>
      <c r="D2024" s="178" t="s">
        <v>214</v>
      </c>
      <c r="E2024" s="179" t="s">
        <v>1698</v>
      </c>
      <c r="F2024" s="180" t="s">
        <v>1699</v>
      </c>
      <c r="G2024" s="181" t="s">
        <v>96</v>
      </c>
      <c r="H2024" s="182">
        <v>4.0739999999999998</v>
      </c>
      <c r="I2024" s="183"/>
      <c r="J2024" s="184">
        <f>ROUND(I2024*H2024,2)</f>
        <v>0</v>
      </c>
      <c r="K2024" s="180" t="s">
        <v>217</v>
      </c>
      <c r="L2024" s="43"/>
      <c r="M2024" s="185" t="s">
        <v>19</v>
      </c>
      <c r="N2024" s="186" t="s">
        <v>48</v>
      </c>
      <c r="O2024" s="68"/>
      <c r="P2024" s="187">
        <f>O2024*H2024</f>
        <v>0</v>
      </c>
      <c r="Q2024" s="187">
        <v>6.9999999999999994E-5</v>
      </c>
      <c r="R2024" s="187">
        <f>Q2024*H2024</f>
        <v>2.8517999999999995E-4</v>
      </c>
      <c r="S2024" s="187">
        <v>0</v>
      </c>
      <c r="T2024" s="188">
        <f>S2024*H2024</f>
        <v>0</v>
      </c>
      <c r="U2024" s="38"/>
      <c r="V2024" s="38"/>
      <c r="W2024" s="38"/>
      <c r="X2024" s="38"/>
      <c r="Y2024" s="38"/>
      <c r="Z2024" s="38"/>
      <c r="AA2024" s="38"/>
      <c r="AB2024" s="38"/>
      <c r="AC2024" s="38"/>
      <c r="AD2024" s="38"/>
      <c r="AE2024" s="38"/>
      <c r="AR2024" s="189" t="s">
        <v>315</v>
      </c>
      <c r="AT2024" s="189" t="s">
        <v>214</v>
      </c>
      <c r="AU2024" s="189" t="s">
        <v>87</v>
      </c>
      <c r="AY2024" s="21" t="s">
        <v>211</v>
      </c>
      <c r="BE2024" s="190">
        <f>IF(N2024="základní",J2024,0)</f>
        <v>0</v>
      </c>
      <c r="BF2024" s="190">
        <f>IF(N2024="snížená",J2024,0)</f>
        <v>0</v>
      </c>
      <c r="BG2024" s="190">
        <f>IF(N2024="zákl. přenesená",J2024,0)</f>
        <v>0</v>
      </c>
      <c r="BH2024" s="190">
        <f>IF(N2024="sníž. přenesená",J2024,0)</f>
        <v>0</v>
      </c>
      <c r="BI2024" s="190">
        <f>IF(N2024="nulová",J2024,0)</f>
        <v>0</v>
      </c>
      <c r="BJ2024" s="21" t="s">
        <v>85</v>
      </c>
      <c r="BK2024" s="190">
        <f>ROUND(I2024*H2024,2)</f>
        <v>0</v>
      </c>
      <c r="BL2024" s="21" t="s">
        <v>315</v>
      </c>
      <c r="BM2024" s="189" t="s">
        <v>1700</v>
      </c>
    </row>
    <row r="2025" spans="1:65" s="2" customFormat="1">
      <c r="A2025" s="38"/>
      <c r="B2025" s="39"/>
      <c r="C2025" s="40"/>
      <c r="D2025" s="191" t="s">
        <v>220</v>
      </c>
      <c r="E2025" s="40"/>
      <c r="F2025" s="192" t="s">
        <v>1701</v>
      </c>
      <c r="G2025" s="40"/>
      <c r="H2025" s="40"/>
      <c r="I2025" s="193"/>
      <c r="J2025" s="40"/>
      <c r="K2025" s="40"/>
      <c r="L2025" s="43"/>
      <c r="M2025" s="194"/>
      <c r="N2025" s="195"/>
      <c r="O2025" s="68"/>
      <c r="P2025" s="68"/>
      <c r="Q2025" s="68"/>
      <c r="R2025" s="68"/>
      <c r="S2025" s="68"/>
      <c r="T2025" s="69"/>
      <c r="U2025" s="38"/>
      <c r="V2025" s="38"/>
      <c r="W2025" s="38"/>
      <c r="X2025" s="38"/>
      <c r="Y2025" s="38"/>
      <c r="Z2025" s="38"/>
      <c r="AA2025" s="38"/>
      <c r="AB2025" s="38"/>
      <c r="AC2025" s="38"/>
      <c r="AD2025" s="38"/>
      <c r="AE2025" s="38"/>
      <c r="AT2025" s="21" t="s">
        <v>220</v>
      </c>
      <c r="AU2025" s="21" t="s">
        <v>87</v>
      </c>
    </row>
    <row r="2026" spans="1:65" s="13" customFormat="1">
      <c r="B2026" s="196"/>
      <c r="C2026" s="197"/>
      <c r="D2026" s="198" t="s">
        <v>222</v>
      </c>
      <c r="E2026" s="199" t="s">
        <v>19</v>
      </c>
      <c r="F2026" s="200" t="s">
        <v>223</v>
      </c>
      <c r="G2026" s="197"/>
      <c r="H2026" s="199" t="s">
        <v>19</v>
      </c>
      <c r="I2026" s="201"/>
      <c r="J2026" s="197"/>
      <c r="K2026" s="197"/>
      <c r="L2026" s="202"/>
      <c r="M2026" s="203"/>
      <c r="N2026" s="204"/>
      <c r="O2026" s="204"/>
      <c r="P2026" s="204"/>
      <c r="Q2026" s="204"/>
      <c r="R2026" s="204"/>
      <c r="S2026" s="204"/>
      <c r="T2026" s="205"/>
      <c r="AT2026" s="206" t="s">
        <v>222</v>
      </c>
      <c r="AU2026" s="206" t="s">
        <v>87</v>
      </c>
      <c r="AV2026" s="13" t="s">
        <v>85</v>
      </c>
      <c r="AW2026" s="13" t="s">
        <v>36</v>
      </c>
      <c r="AX2026" s="13" t="s">
        <v>77</v>
      </c>
      <c r="AY2026" s="206" t="s">
        <v>211</v>
      </c>
    </row>
    <row r="2027" spans="1:65" s="13" customFormat="1">
      <c r="B2027" s="196"/>
      <c r="C2027" s="197"/>
      <c r="D2027" s="198" t="s">
        <v>222</v>
      </c>
      <c r="E2027" s="199" t="s">
        <v>19</v>
      </c>
      <c r="F2027" s="200" t="s">
        <v>1605</v>
      </c>
      <c r="G2027" s="197"/>
      <c r="H2027" s="199" t="s">
        <v>19</v>
      </c>
      <c r="I2027" s="201"/>
      <c r="J2027" s="197"/>
      <c r="K2027" s="197"/>
      <c r="L2027" s="202"/>
      <c r="M2027" s="203"/>
      <c r="N2027" s="204"/>
      <c r="O2027" s="204"/>
      <c r="P2027" s="204"/>
      <c r="Q2027" s="204"/>
      <c r="R2027" s="204"/>
      <c r="S2027" s="204"/>
      <c r="T2027" s="205"/>
      <c r="AT2027" s="206" t="s">
        <v>222</v>
      </c>
      <c r="AU2027" s="206" t="s">
        <v>87</v>
      </c>
      <c r="AV2027" s="13" t="s">
        <v>85</v>
      </c>
      <c r="AW2027" s="13" t="s">
        <v>36</v>
      </c>
      <c r="AX2027" s="13" t="s">
        <v>77</v>
      </c>
      <c r="AY2027" s="206" t="s">
        <v>211</v>
      </c>
    </row>
    <row r="2028" spans="1:65" s="13" customFormat="1">
      <c r="B2028" s="196"/>
      <c r="C2028" s="197"/>
      <c r="D2028" s="198" t="s">
        <v>222</v>
      </c>
      <c r="E2028" s="199" t="s">
        <v>19</v>
      </c>
      <c r="F2028" s="200" t="s">
        <v>311</v>
      </c>
      <c r="G2028" s="197"/>
      <c r="H2028" s="199" t="s">
        <v>19</v>
      </c>
      <c r="I2028" s="201"/>
      <c r="J2028" s="197"/>
      <c r="K2028" s="197"/>
      <c r="L2028" s="202"/>
      <c r="M2028" s="203"/>
      <c r="N2028" s="204"/>
      <c r="O2028" s="204"/>
      <c r="P2028" s="204"/>
      <c r="Q2028" s="204"/>
      <c r="R2028" s="204"/>
      <c r="S2028" s="204"/>
      <c r="T2028" s="205"/>
      <c r="AT2028" s="206" t="s">
        <v>222</v>
      </c>
      <c r="AU2028" s="206" t="s">
        <v>87</v>
      </c>
      <c r="AV2028" s="13" t="s">
        <v>85</v>
      </c>
      <c r="AW2028" s="13" t="s">
        <v>36</v>
      </c>
      <c r="AX2028" s="13" t="s">
        <v>77</v>
      </c>
      <c r="AY2028" s="206" t="s">
        <v>211</v>
      </c>
    </row>
    <row r="2029" spans="1:65" s="13" customFormat="1">
      <c r="B2029" s="196"/>
      <c r="C2029" s="197"/>
      <c r="D2029" s="198" t="s">
        <v>222</v>
      </c>
      <c r="E2029" s="199" t="s">
        <v>19</v>
      </c>
      <c r="F2029" s="200" t="s">
        <v>399</v>
      </c>
      <c r="G2029" s="197"/>
      <c r="H2029" s="199" t="s">
        <v>19</v>
      </c>
      <c r="I2029" s="201"/>
      <c r="J2029" s="197"/>
      <c r="K2029" s="197"/>
      <c r="L2029" s="202"/>
      <c r="M2029" s="203"/>
      <c r="N2029" s="204"/>
      <c r="O2029" s="204"/>
      <c r="P2029" s="204"/>
      <c r="Q2029" s="204"/>
      <c r="R2029" s="204"/>
      <c r="S2029" s="204"/>
      <c r="T2029" s="205"/>
      <c r="AT2029" s="206" t="s">
        <v>222</v>
      </c>
      <c r="AU2029" s="206" t="s">
        <v>87</v>
      </c>
      <c r="AV2029" s="13" t="s">
        <v>85</v>
      </c>
      <c r="AW2029" s="13" t="s">
        <v>36</v>
      </c>
      <c r="AX2029" s="13" t="s">
        <v>77</v>
      </c>
      <c r="AY2029" s="206" t="s">
        <v>211</v>
      </c>
    </row>
    <row r="2030" spans="1:65" s="14" customFormat="1">
      <c r="B2030" s="207"/>
      <c r="C2030" s="208"/>
      <c r="D2030" s="198" t="s">
        <v>222</v>
      </c>
      <c r="E2030" s="209" t="s">
        <v>19</v>
      </c>
      <c r="F2030" s="210" t="s">
        <v>1702</v>
      </c>
      <c r="G2030" s="208"/>
      <c r="H2030" s="211">
        <v>0.6</v>
      </c>
      <c r="I2030" s="212"/>
      <c r="J2030" s="208"/>
      <c r="K2030" s="208"/>
      <c r="L2030" s="213"/>
      <c r="M2030" s="214"/>
      <c r="N2030" s="215"/>
      <c r="O2030" s="215"/>
      <c r="P2030" s="215"/>
      <c r="Q2030" s="215"/>
      <c r="R2030" s="215"/>
      <c r="S2030" s="215"/>
      <c r="T2030" s="216"/>
      <c r="AT2030" s="217" t="s">
        <v>222</v>
      </c>
      <c r="AU2030" s="217" t="s">
        <v>87</v>
      </c>
      <c r="AV2030" s="14" t="s">
        <v>87</v>
      </c>
      <c r="AW2030" s="14" t="s">
        <v>36</v>
      </c>
      <c r="AX2030" s="14" t="s">
        <v>77</v>
      </c>
      <c r="AY2030" s="217" t="s">
        <v>211</v>
      </c>
    </row>
    <row r="2031" spans="1:65" s="14" customFormat="1">
      <c r="B2031" s="207"/>
      <c r="C2031" s="208"/>
      <c r="D2031" s="198" t="s">
        <v>222</v>
      </c>
      <c r="E2031" s="209" t="s">
        <v>19</v>
      </c>
      <c r="F2031" s="210" t="s">
        <v>1703</v>
      </c>
      <c r="G2031" s="208"/>
      <c r="H2031" s="211">
        <v>1.764</v>
      </c>
      <c r="I2031" s="212"/>
      <c r="J2031" s="208"/>
      <c r="K2031" s="208"/>
      <c r="L2031" s="213"/>
      <c r="M2031" s="214"/>
      <c r="N2031" s="215"/>
      <c r="O2031" s="215"/>
      <c r="P2031" s="215"/>
      <c r="Q2031" s="215"/>
      <c r="R2031" s="215"/>
      <c r="S2031" s="215"/>
      <c r="T2031" s="216"/>
      <c r="AT2031" s="217" t="s">
        <v>222</v>
      </c>
      <c r="AU2031" s="217" t="s">
        <v>87</v>
      </c>
      <c r="AV2031" s="14" t="s">
        <v>87</v>
      </c>
      <c r="AW2031" s="14" t="s">
        <v>36</v>
      </c>
      <c r="AX2031" s="14" t="s">
        <v>77</v>
      </c>
      <c r="AY2031" s="217" t="s">
        <v>211</v>
      </c>
    </row>
    <row r="2032" spans="1:65" s="14" customFormat="1">
      <c r="B2032" s="207"/>
      <c r="C2032" s="208"/>
      <c r="D2032" s="198" t="s">
        <v>222</v>
      </c>
      <c r="E2032" s="209" t="s">
        <v>19</v>
      </c>
      <c r="F2032" s="210" t="s">
        <v>1704</v>
      </c>
      <c r="G2032" s="208"/>
      <c r="H2032" s="211">
        <v>1.71</v>
      </c>
      <c r="I2032" s="212"/>
      <c r="J2032" s="208"/>
      <c r="K2032" s="208"/>
      <c r="L2032" s="213"/>
      <c r="M2032" s="214"/>
      <c r="N2032" s="215"/>
      <c r="O2032" s="215"/>
      <c r="P2032" s="215"/>
      <c r="Q2032" s="215"/>
      <c r="R2032" s="215"/>
      <c r="S2032" s="215"/>
      <c r="T2032" s="216"/>
      <c r="AT2032" s="217" t="s">
        <v>222</v>
      </c>
      <c r="AU2032" s="217" t="s">
        <v>87</v>
      </c>
      <c r="AV2032" s="14" t="s">
        <v>87</v>
      </c>
      <c r="AW2032" s="14" t="s">
        <v>36</v>
      </c>
      <c r="AX2032" s="14" t="s">
        <v>77</v>
      </c>
      <c r="AY2032" s="217" t="s">
        <v>211</v>
      </c>
    </row>
    <row r="2033" spans="1:65" s="15" customFormat="1">
      <c r="B2033" s="218"/>
      <c r="C2033" s="219"/>
      <c r="D2033" s="198" t="s">
        <v>222</v>
      </c>
      <c r="E2033" s="220" t="s">
        <v>94</v>
      </c>
      <c r="F2033" s="221" t="s">
        <v>227</v>
      </c>
      <c r="G2033" s="219"/>
      <c r="H2033" s="222">
        <v>4.0739999999999998</v>
      </c>
      <c r="I2033" s="223"/>
      <c r="J2033" s="219"/>
      <c r="K2033" s="219"/>
      <c r="L2033" s="224"/>
      <c r="M2033" s="225"/>
      <c r="N2033" s="226"/>
      <c r="O2033" s="226"/>
      <c r="P2033" s="226"/>
      <c r="Q2033" s="226"/>
      <c r="R2033" s="226"/>
      <c r="S2033" s="226"/>
      <c r="T2033" s="227"/>
      <c r="AT2033" s="228" t="s">
        <v>222</v>
      </c>
      <c r="AU2033" s="228" t="s">
        <v>87</v>
      </c>
      <c r="AV2033" s="15" t="s">
        <v>218</v>
      </c>
      <c r="AW2033" s="15" t="s">
        <v>36</v>
      </c>
      <c r="AX2033" s="15" t="s">
        <v>85</v>
      </c>
      <c r="AY2033" s="228" t="s">
        <v>211</v>
      </c>
    </row>
    <row r="2034" spans="1:65" s="2" customFormat="1" ht="37.9" customHeight="1">
      <c r="A2034" s="38"/>
      <c r="B2034" s="39"/>
      <c r="C2034" s="178" t="s">
        <v>1705</v>
      </c>
      <c r="D2034" s="178" t="s">
        <v>214</v>
      </c>
      <c r="E2034" s="179" t="s">
        <v>1706</v>
      </c>
      <c r="F2034" s="180" t="s">
        <v>1707</v>
      </c>
      <c r="G2034" s="181" t="s">
        <v>96</v>
      </c>
      <c r="H2034" s="182">
        <v>4.0739999999999998</v>
      </c>
      <c r="I2034" s="183"/>
      <c r="J2034" s="184">
        <f>ROUND(I2034*H2034,2)</f>
        <v>0</v>
      </c>
      <c r="K2034" s="180" t="s">
        <v>217</v>
      </c>
      <c r="L2034" s="43"/>
      <c r="M2034" s="185" t="s">
        <v>19</v>
      </c>
      <c r="N2034" s="186" t="s">
        <v>48</v>
      </c>
      <c r="O2034" s="68"/>
      <c r="P2034" s="187">
        <f>O2034*H2034</f>
        <v>0</v>
      </c>
      <c r="Q2034" s="187">
        <v>6.9999999999999994E-5</v>
      </c>
      <c r="R2034" s="187">
        <f>Q2034*H2034</f>
        <v>2.8517999999999995E-4</v>
      </c>
      <c r="S2034" s="187">
        <v>0</v>
      </c>
      <c r="T2034" s="188">
        <f>S2034*H2034</f>
        <v>0</v>
      </c>
      <c r="U2034" s="38"/>
      <c r="V2034" s="38"/>
      <c r="W2034" s="38"/>
      <c r="X2034" s="38"/>
      <c r="Y2034" s="38"/>
      <c r="Z2034" s="38"/>
      <c r="AA2034" s="38"/>
      <c r="AB2034" s="38"/>
      <c r="AC2034" s="38"/>
      <c r="AD2034" s="38"/>
      <c r="AE2034" s="38"/>
      <c r="AR2034" s="189" t="s">
        <v>315</v>
      </c>
      <c r="AT2034" s="189" t="s">
        <v>214</v>
      </c>
      <c r="AU2034" s="189" t="s">
        <v>87</v>
      </c>
      <c r="AY2034" s="21" t="s">
        <v>211</v>
      </c>
      <c r="BE2034" s="190">
        <f>IF(N2034="základní",J2034,0)</f>
        <v>0</v>
      </c>
      <c r="BF2034" s="190">
        <f>IF(N2034="snížená",J2034,0)</f>
        <v>0</v>
      </c>
      <c r="BG2034" s="190">
        <f>IF(N2034="zákl. přenesená",J2034,0)</f>
        <v>0</v>
      </c>
      <c r="BH2034" s="190">
        <f>IF(N2034="sníž. přenesená",J2034,0)</f>
        <v>0</v>
      </c>
      <c r="BI2034" s="190">
        <f>IF(N2034="nulová",J2034,0)</f>
        <v>0</v>
      </c>
      <c r="BJ2034" s="21" t="s">
        <v>85</v>
      </c>
      <c r="BK2034" s="190">
        <f>ROUND(I2034*H2034,2)</f>
        <v>0</v>
      </c>
      <c r="BL2034" s="21" t="s">
        <v>315</v>
      </c>
      <c r="BM2034" s="189" t="s">
        <v>1708</v>
      </c>
    </row>
    <row r="2035" spans="1:65" s="2" customFormat="1">
      <c r="A2035" s="38"/>
      <c r="B2035" s="39"/>
      <c r="C2035" s="40"/>
      <c r="D2035" s="191" t="s">
        <v>220</v>
      </c>
      <c r="E2035" s="40"/>
      <c r="F2035" s="192" t="s">
        <v>1709</v>
      </c>
      <c r="G2035" s="40"/>
      <c r="H2035" s="40"/>
      <c r="I2035" s="193"/>
      <c r="J2035" s="40"/>
      <c r="K2035" s="40"/>
      <c r="L2035" s="43"/>
      <c r="M2035" s="194"/>
      <c r="N2035" s="195"/>
      <c r="O2035" s="68"/>
      <c r="P2035" s="68"/>
      <c r="Q2035" s="68"/>
      <c r="R2035" s="68"/>
      <c r="S2035" s="68"/>
      <c r="T2035" s="69"/>
      <c r="U2035" s="38"/>
      <c r="V2035" s="38"/>
      <c r="W2035" s="38"/>
      <c r="X2035" s="38"/>
      <c r="Y2035" s="38"/>
      <c r="Z2035" s="38"/>
      <c r="AA2035" s="38"/>
      <c r="AB2035" s="38"/>
      <c r="AC2035" s="38"/>
      <c r="AD2035" s="38"/>
      <c r="AE2035" s="38"/>
      <c r="AT2035" s="21" t="s">
        <v>220</v>
      </c>
      <c r="AU2035" s="21" t="s">
        <v>87</v>
      </c>
    </row>
    <row r="2036" spans="1:65" s="14" customFormat="1">
      <c r="B2036" s="207"/>
      <c r="C2036" s="208"/>
      <c r="D2036" s="198" t="s">
        <v>222</v>
      </c>
      <c r="E2036" s="209" t="s">
        <v>19</v>
      </c>
      <c r="F2036" s="210" t="s">
        <v>94</v>
      </c>
      <c r="G2036" s="208"/>
      <c r="H2036" s="211">
        <v>4.0739999999999998</v>
      </c>
      <c r="I2036" s="212"/>
      <c r="J2036" s="208"/>
      <c r="K2036" s="208"/>
      <c r="L2036" s="213"/>
      <c r="M2036" s="214"/>
      <c r="N2036" s="215"/>
      <c r="O2036" s="215"/>
      <c r="P2036" s="215"/>
      <c r="Q2036" s="215"/>
      <c r="R2036" s="215"/>
      <c r="S2036" s="215"/>
      <c r="T2036" s="216"/>
      <c r="AT2036" s="217" t="s">
        <v>222</v>
      </c>
      <c r="AU2036" s="217" t="s">
        <v>87</v>
      </c>
      <c r="AV2036" s="14" t="s">
        <v>87</v>
      </c>
      <c r="AW2036" s="14" t="s">
        <v>36</v>
      </c>
      <c r="AX2036" s="14" t="s">
        <v>77</v>
      </c>
      <c r="AY2036" s="217" t="s">
        <v>211</v>
      </c>
    </row>
    <row r="2037" spans="1:65" s="15" customFormat="1">
      <c r="B2037" s="218"/>
      <c r="C2037" s="219"/>
      <c r="D2037" s="198" t="s">
        <v>222</v>
      </c>
      <c r="E2037" s="220" t="s">
        <v>19</v>
      </c>
      <c r="F2037" s="221" t="s">
        <v>227</v>
      </c>
      <c r="G2037" s="219"/>
      <c r="H2037" s="222">
        <v>4.0739999999999998</v>
      </c>
      <c r="I2037" s="223"/>
      <c r="J2037" s="219"/>
      <c r="K2037" s="219"/>
      <c r="L2037" s="224"/>
      <c r="M2037" s="225"/>
      <c r="N2037" s="226"/>
      <c r="O2037" s="226"/>
      <c r="P2037" s="226"/>
      <c r="Q2037" s="226"/>
      <c r="R2037" s="226"/>
      <c r="S2037" s="226"/>
      <c r="T2037" s="227"/>
      <c r="AT2037" s="228" t="s">
        <v>222</v>
      </c>
      <c r="AU2037" s="228" t="s">
        <v>87</v>
      </c>
      <c r="AV2037" s="15" t="s">
        <v>218</v>
      </c>
      <c r="AW2037" s="15" t="s">
        <v>36</v>
      </c>
      <c r="AX2037" s="15" t="s">
        <v>85</v>
      </c>
      <c r="AY2037" s="228" t="s">
        <v>211</v>
      </c>
    </row>
    <row r="2038" spans="1:65" s="2" customFormat="1" ht="24.2" customHeight="1">
      <c r="A2038" s="38"/>
      <c r="B2038" s="39"/>
      <c r="C2038" s="178" t="s">
        <v>1710</v>
      </c>
      <c r="D2038" s="178" t="s">
        <v>214</v>
      </c>
      <c r="E2038" s="179" t="s">
        <v>1711</v>
      </c>
      <c r="F2038" s="180" t="s">
        <v>1712</v>
      </c>
      <c r="G2038" s="181" t="s">
        <v>96</v>
      </c>
      <c r="H2038" s="182">
        <v>4.0739999999999998</v>
      </c>
      <c r="I2038" s="183"/>
      <c r="J2038" s="184">
        <f>ROUND(I2038*H2038,2)</f>
        <v>0</v>
      </c>
      <c r="K2038" s="180" t="s">
        <v>217</v>
      </c>
      <c r="L2038" s="43"/>
      <c r="M2038" s="185" t="s">
        <v>19</v>
      </c>
      <c r="N2038" s="186" t="s">
        <v>48</v>
      </c>
      <c r="O2038" s="68"/>
      <c r="P2038" s="187">
        <f>O2038*H2038</f>
        <v>0</v>
      </c>
      <c r="Q2038" s="187">
        <v>6.0000000000000002E-5</v>
      </c>
      <c r="R2038" s="187">
        <f>Q2038*H2038</f>
        <v>2.4444000000000001E-4</v>
      </c>
      <c r="S2038" s="187">
        <v>0</v>
      </c>
      <c r="T2038" s="188">
        <f>S2038*H2038</f>
        <v>0</v>
      </c>
      <c r="U2038" s="38"/>
      <c r="V2038" s="38"/>
      <c r="W2038" s="38"/>
      <c r="X2038" s="38"/>
      <c r="Y2038" s="38"/>
      <c r="Z2038" s="38"/>
      <c r="AA2038" s="38"/>
      <c r="AB2038" s="38"/>
      <c r="AC2038" s="38"/>
      <c r="AD2038" s="38"/>
      <c r="AE2038" s="38"/>
      <c r="AR2038" s="189" t="s">
        <v>315</v>
      </c>
      <c r="AT2038" s="189" t="s">
        <v>214</v>
      </c>
      <c r="AU2038" s="189" t="s">
        <v>87</v>
      </c>
      <c r="AY2038" s="21" t="s">
        <v>211</v>
      </c>
      <c r="BE2038" s="190">
        <f>IF(N2038="základní",J2038,0)</f>
        <v>0</v>
      </c>
      <c r="BF2038" s="190">
        <f>IF(N2038="snížená",J2038,0)</f>
        <v>0</v>
      </c>
      <c r="BG2038" s="190">
        <f>IF(N2038="zákl. přenesená",J2038,0)</f>
        <v>0</v>
      </c>
      <c r="BH2038" s="190">
        <f>IF(N2038="sníž. přenesená",J2038,0)</f>
        <v>0</v>
      </c>
      <c r="BI2038" s="190">
        <f>IF(N2038="nulová",J2038,0)</f>
        <v>0</v>
      </c>
      <c r="BJ2038" s="21" t="s">
        <v>85</v>
      </c>
      <c r="BK2038" s="190">
        <f>ROUND(I2038*H2038,2)</f>
        <v>0</v>
      </c>
      <c r="BL2038" s="21" t="s">
        <v>315</v>
      </c>
      <c r="BM2038" s="189" t="s">
        <v>1713</v>
      </c>
    </row>
    <row r="2039" spans="1:65" s="2" customFormat="1">
      <c r="A2039" s="38"/>
      <c r="B2039" s="39"/>
      <c r="C2039" s="40"/>
      <c r="D2039" s="191" t="s">
        <v>220</v>
      </c>
      <c r="E2039" s="40"/>
      <c r="F2039" s="192" t="s">
        <v>1714</v>
      </c>
      <c r="G2039" s="40"/>
      <c r="H2039" s="40"/>
      <c r="I2039" s="193"/>
      <c r="J2039" s="40"/>
      <c r="K2039" s="40"/>
      <c r="L2039" s="43"/>
      <c r="M2039" s="194"/>
      <c r="N2039" s="195"/>
      <c r="O2039" s="68"/>
      <c r="P2039" s="68"/>
      <c r="Q2039" s="68"/>
      <c r="R2039" s="68"/>
      <c r="S2039" s="68"/>
      <c r="T2039" s="69"/>
      <c r="U2039" s="38"/>
      <c r="V2039" s="38"/>
      <c r="W2039" s="38"/>
      <c r="X2039" s="38"/>
      <c r="Y2039" s="38"/>
      <c r="Z2039" s="38"/>
      <c r="AA2039" s="38"/>
      <c r="AB2039" s="38"/>
      <c r="AC2039" s="38"/>
      <c r="AD2039" s="38"/>
      <c r="AE2039" s="38"/>
      <c r="AT2039" s="21" t="s">
        <v>220</v>
      </c>
      <c r="AU2039" s="21" t="s">
        <v>87</v>
      </c>
    </row>
    <row r="2040" spans="1:65" s="14" customFormat="1">
      <c r="B2040" s="207"/>
      <c r="C2040" s="208"/>
      <c r="D2040" s="198" t="s">
        <v>222</v>
      </c>
      <c r="E2040" s="209" t="s">
        <v>19</v>
      </c>
      <c r="F2040" s="210" t="s">
        <v>94</v>
      </c>
      <c r="G2040" s="208"/>
      <c r="H2040" s="211">
        <v>4.0739999999999998</v>
      </c>
      <c r="I2040" s="212"/>
      <c r="J2040" s="208"/>
      <c r="K2040" s="208"/>
      <c r="L2040" s="213"/>
      <c r="M2040" s="214"/>
      <c r="N2040" s="215"/>
      <c r="O2040" s="215"/>
      <c r="P2040" s="215"/>
      <c r="Q2040" s="215"/>
      <c r="R2040" s="215"/>
      <c r="S2040" s="215"/>
      <c r="T2040" s="216"/>
      <c r="AT2040" s="217" t="s">
        <v>222</v>
      </c>
      <c r="AU2040" s="217" t="s">
        <v>87</v>
      </c>
      <c r="AV2040" s="14" t="s">
        <v>87</v>
      </c>
      <c r="AW2040" s="14" t="s">
        <v>36</v>
      </c>
      <c r="AX2040" s="14" t="s">
        <v>77</v>
      </c>
      <c r="AY2040" s="217" t="s">
        <v>211</v>
      </c>
    </row>
    <row r="2041" spans="1:65" s="15" customFormat="1">
      <c r="B2041" s="218"/>
      <c r="C2041" s="219"/>
      <c r="D2041" s="198" t="s">
        <v>222</v>
      </c>
      <c r="E2041" s="220" t="s">
        <v>19</v>
      </c>
      <c r="F2041" s="221" t="s">
        <v>227</v>
      </c>
      <c r="G2041" s="219"/>
      <c r="H2041" s="222">
        <v>4.0739999999999998</v>
      </c>
      <c r="I2041" s="223"/>
      <c r="J2041" s="219"/>
      <c r="K2041" s="219"/>
      <c r="L2041" s="224"/>
      <c r="M2041" s="225"/>
      <c r="N2041" s="226"/>
      <c r="O2041" s="226"/>
      <c r="P2041" s="226"/>
      <c r="Q2041" s="226"/>
      <c r="R2041" s="226"/>
      <c r="S2041" s="226"/>
      <c r="T2041" s="227"/>
      <c r="AT2041" s="228" t="s">
        <v>222</v>
      </c>
      <c r="AU2041" s="228" t="s">
        <v>87</v>
      </c>
      <c r="AV2041" s="15" t="s">
        <v>218</v>
      </c>
      <c r="AW2041" s="15" t="s">
        <v>36</v>
      </c>
      <c r="AX2041" s="15" t="s">
        <v>85</v>
      </c>
      <c r="AY2041" s="228" t="s">
        <v>211</v>
      </c>
    </row>
    <row r="2042" spans="1:65" s="2" customFormat="1" ht="24.2" customHeight="1">
      <c r="A2042" s="38"/>
      <c r="B2042" s="39"/>
      <c r="C2042" s="178" t="s">
        <v>1715</v>
      </c>
      <c r="D2042" s="178" t="s">
        <v>214</v>
      </c>
      <c r="E2042" s="179" t="s">
        <v>1716</v>
      </c>
      <c r="F2042" s="180" t="s">
        <v>1717</v>
      </c>
      <c r="G2042" s="181" t="s">
        <v>96</v>
      </c>
      <c r="H2042" s="182">
        <v>4.0739999999999998</v>
      </c>
      <c r="I2042" s="183"/>
      <c r="J2042" s="184">
        <f>ROUND(I2042*H2042,2)</f>
        <v>0</v>
      </c>
      <c r="K2042" s="180" t="s">
        <v>217</v>
      </c>
      <c r="L2042" s="43"/>
      <c r="M2042" s="185" t="s">
        <v>19</v>
      </c>
      <c r="N2042" s="186" t="s">
        <v>48</v>
      </c>
      <c r="O2042" s="68"/>
      <c r="P2042" s="187">
        <f>O2042*H2042</f>
        <v>0</v>
      </c>
      <c r="Q2042" s="187">
        <v>1.1E-4</v>
      </c>
      <c r="R2042" s="187">
        <f>Q2042*H2042</f>
        <v>4.4813999999999997E-4</v>
      </c>
      <c r="S2042" s="187">
        <v>0</v>
      </c>
      <c r="T2042" s="188">
        <f>S2042*H2042</f>
        <v>0</v>
      </c>
      <c r="U2042" s="38"/>
      <c r="V2042" s="38"/>
      <c r="W2042" s="38"/>
      <c r="X2042" s="38"/>
      <c r="Y2042" s="38"/>
      <c r="Z2042" s="38"/>
      <c r="AA2042" s="38"/>
      <c r="AB2042" s="38"/>
      <c r="AC2042" s="38"/>
      <c r="AD2042" s="38"/>
      <c r="AE2042" s="38"/>
      <c r="AR2042" s="189" t="s">
        <v>315</v>
      </c>
      <c r="AT2042" s="189" t="s">
        <v>214</v>
      </c>
      <c r="AU2042" s="189" t="s">
        <v>87</v>
      </c>
      <c r="AY2042" s="21" t="s">
        <v>211</v>
      </c>
      <c r="BE2042" s="190">
        <f>IF(N2042="základní",J2042,0)</f>
        <v>0</v>
      </c>
      <c r="BF2042" s="190">
        <f>IF(N2042="snížená",J2042,0)</f>
        <v>0</v>
      </c>
      <c r="BG2042" s="190">
        <f>IF(N2042="zákl. přenesená",J2042,0)</f>
        <v>0</v>
      </c>
      <c r="BH2042" s="190">
        <f>IF(N2042="sníž. přenesená",J2042,0)</f>
        <v>0</v>
      </c>
      <c r="BI2042" s="190">
        <f>IF(N2042="nulová",J2042,0)</f>
        <v>0</v>
      </c>
      <c r="BJ2042" s="21" t="s">
        <v>85</v>
      </c>
      <c r="BK2042" s="190">
        <f>ROUND(I2042*H2042,2)</f>
        <v>0</v>
      </c>
      <c r="BL2042" s="21" t="s">
        <v>315</v>
      </c>
      <c r="BM2042" s="189" t="s">
        <v>1718</v>
      </c>
    </row>
    <row r="2043" spans="1:65" s="2" customFormat="1">
      <c r="A2043" s="38"/>
      <c r="B2043" s="39"/>
      <c r="C2043" s="40"/>
      <c r="D2043" s="191" t="s">
        <v>220</v>
      </c>
      <c r="E2043" s="40"/>
      <c r="F2043" s="192" t="s">
        <v>1719</v>
      </c>
      <c r="G2043" s="40"/>
      <c r="H2043" s="40"/>
      <c r="I2043" s="193"/>
      <c r="J2043" s="40"/>
      <c r="K2043" s="40"/>
      <c r="L2043" s="43"/>
      <c r="M2043" s="194"/>
      <c r="N2043" s="195"/>
      <c r="O2043" s="68"/>
      <c r="P2043" s="68"/>
      <c r="Q2043" s="68"/>
      <c r="R2043" s="68"/>
      <c r="S2043" s="68"/>
      <c r="T2043" s="69"/>
      <c r="U2043" s="38"/>
      <c r="V2043" s="38"/>
      <c r="W2043" s="38"/>
      <c r="X2043" s="38"/>
      <c r="Y2043" s="38"/>
      <c r="Z2043" s="38"/>
      <c r="AA2043" s="38"/>
      <c r="AB2043" s="38"/>
      <c r="AC2043" s="38"/>
      <c r="AD2043" s="38"/>
      <c r="AE2043" s="38"/>
      <c r="AT2043" s="21" t="s">
        <v>220</v>
      </c>
      <c r="AU2043" s="21" t="s">
        <v>87</v>
      </c>
    </row>
    <row r="2044" spans="1:65" s="14" customFormat="1">
      <c r="B2044" s="207"/>
      <c r="C2044" s="208"/>
      <c r="D2044" s="198" t="s">
        <v>222</v>
      </c>
      <c r="E2044" s="209" t="s">
        <v>19</v>
      </c>
      <c r="F2044" s="210" t="s">
        <v>94</v>
      </c>
      <c r="G2044" s="208"/>
      <c r="H2044" s="211">
        <v>4.0739999999999998</v>
      </c>
      <c r="I2044" s="212"/>
      <c r="J2044" s="208"/>
      <c r="K2044" s="208"/>
      <c r="L2044" s="213"/>
      <c r="M2044" s="214"/>
      <c r="N2044" s="215"/>
      <c r="O2044" s="215"/>
      <c r="P2044" s="215"/>
      <c r="Q2044" s="215"/>
      <c r="R2044" s="215"/>
      <c r="S2044" s="215"/>
      <c r="T2044" s="216"/>
      <c r="AT2044" s="217" t="s">
        <v>222</v>
      </c>
      <c r="AU2044" s="217" t="s">
        <v>87</v>
      </c>
      <c r="AV2044" s="14" t="s">
        <v>87</v>
      </c>
      <c r="AW2044" s="14" t="s">
        <v>36</v>
      </c>
      <c r="AX2044" s="14" t="s">
        <v>77</v>
      </c>
      <c r="AY2044" s="217" t="s">
        <v>211</v>
      </c>
    </row>
    <row r="2045" spans="1:65" s="15" customFormat="1">
      <c r="B2045" s="218"/>
      <c r="C2045" s="219"/>
      <c r="D2045" s="198" t="s">
        <v>222</v>
      </c>
      <c r="E2045" s="220" t="s">
        <v>19</v>
      </c>
      <c r="F2045" s="221" t="s">
        <v>227</v>
      </c>
      <c r="G2045" s="219"/>
      <c r="H2045" s="222">
        <v>4.0739999999999998</v>
      </c>
      <c r="I2045" s="223"/>
      <c r="J2045" s="219"/>
      <c r="K2045" s="219"/>
      <c r="L2045" s="224"/>
      <c r="M2045" s="225"/>
      <c r="N2045" s="226"/>
      <c r="O2045" s="226"/>
      <c r="P2045" s="226"/>
      <c r="Q2045" s="226"/>
      <c r="R2045" s="226"/>
      <c r="S2045" s="226"/>
      <c r="T2045" s="227"/>
      <c r="AT2045" s="228" t="s">
        <v>222</v>
      </c>
      <c r="AU2045" s="228" t="s">
        <v>87</v>
      </c>
      <c r="AV2045" s="15" t="s">
        <v>218</v>
      </c>
      <c r="AW2045" s="15" t="s">
        <v>36</v>
      </c>
      <c r="AX2045" s="15" t="s">
        <v>85</v>
      </c>
      <c r="AY2045" s="228" t="s">
        <v>211</v>
      </c>
    </row>
    <row r="2046" spans="1:65" s="2" customFormat="1" ht="24.2" customHeight="1">
      <c r="A2046" s="38"/>
      <c r="B2046" s="39"/>
      <c r="C2046" s="178" t="s">
        <v>1720</v>
      </c>
      <c r="D2046" s="178" t="s">
        <v>214</v>
      </c>
      <c r="E2046" s="179" t="s">
        <v>1721</v>
      </c>
      <c r="F2046" s="180" t="s">
        <v>1722</v>
      </c>
      <c r="G2046" s="181" t="s">
        <v>96</v>
      </c>
      <c r="H2046" s="182">
        <v>4.0739999999999998</v>
      </c>
      <c r="I2046" s="183"/>
      <c r="J2046" s="184">
        <f>ROUND(I2046*H2046,2)</f>
        <v>0</v>
      </c>
      <c r="K2046" s="180" t="s">
        <v>217</v>
      </c>
      <c r="L2046" s="43"/>
      <c r="M2046" s="185" t="s">
        <v>19</v>
      </c>
      <c r="N2046" s="186" t="s">
        <v>48</v>
      </c>
      <c r="O2046" s="68"/>
      <c r="P2046" s="187">
        <f>O2046*H2046</f>
        <v>0</v>
      </c>
      <c r="Q2046" s="187">
        <v>1.3999999999999999E-4</v>
      </c>
      <c r="R2046" s="187">
        <f>Q2046*H2046</f>
        <v>5.703599999999999E-4</v>
      </c>
      <c r="S2046" s="187">
        <v>0</v>
      </c>
      <c r="T2046" s="188">
        <f>S2046*H2046</f>
        <v>0</v>
      </c>
      <c r="U2046" s="38"/>
      <c r="V2046" s="38"/>
      <c r="W2046" s="38"/>
      <c r="X2046" s="38"/>
      <c r="Y2046" s="38"/>
      <c r="Z2046" s="38"/>
      <c r="AA2046" s="38"/>
      <c r="AB2046" s="38"/>
      <c r="AC2046" s="38"/>
      <c r="AD2046" s="38"/>
      <c r="AE2046" s="38"/>
      <c r="AR2046" s="189" t="s">
        <v>315</v>
      </c>
      <c r="AT2046" s="189" t="s">
        <v>214</v>
      </c>
      <c r="AU2046" s="189" t="s">
        <v>87</v>
      </c>
      <c r="AY2046" s="21" t="s">
        <v>211</v>
      </c>
      <c r="BE2046" s="190">
        <f>IF(N2046="základní",J2046,0)</f>
        <v>0</v>
      </c>
      <c r="BF2046" s="190">
        <f>IF(N2046="snížená",J2046,0)</f>
        <v>0</v>
      </c>
      <c r="BG2046" s="190">
        <f>IF(N2046="zákl. přenesená",J2046,0)</f>
        <v>0</v>
      </c>
      <c r="BH2046" s="190">
        <f>IF(N2046="sníž. přenesená",J2046,0)</f>
        <v>0</v>
      </c>
      <c r="BI2046" s="190">
        <f>IF(N2046="nulová",J2046,0)</f>
        <v>0</v>
      </c>
      <c r="BJ2046" s="21" t="s">
        <v>85</v>
      </c>
      <c r="BK2046" s="190">
        <f>ROUND(I2046*H2046,2)</f>
        <v>0</v>
      </c>
      <c r="BL2046" s="21" t="s">
        <v>315</v>
      </c>
      <c r="BM2046" s="189" t="s">
        <v>1723</v>
      </c>
    </row>
    <row r="2047" spans="1:65" s="2" customFormat="1">
      <c r="A2047" s="38"/>
      <c r="B2047" s="39"/>
      <c r="C2047" s="40"/>
      <c r="D2047" s="191" t="s">
        <v>220</v>
      </c>
      <c r="E2047" s="40"/>
      <c r="F2047" s="192" t="s">
        <v>1724</v>
      </c>
      <c r="G2047" s="40"/>
      <c r="H2047" s="40"/>
      <c r="I2047" s="193"/>
      <c r="J2047" s="40"/>
      <c r="K2047" s="40"/>
      <c r="L2047" s="43"/>
      <c r="M2047" s="194"/>
      <c r="N2047" s="195"/>
      <c r="O2047" s="68"/>
      <c r="P2047" s="68"/>
      <c r="Q2047" s="68"/>
      <c r="R2047" s="68"/>
      <c r="S2047" s="68"/>
      <c r="T2047" s="69"/>
      <c r="U2047" s="38"/>
      <c r="V2047" s="38"/>
      <c r="W2047" s="38"/>
      <c r="X2047" s="38"/>
      <c r="Y2047" s="38"/>
      <c r="Z2047" s="38"/>
      <c r="AA2047" s="38"/>
      <c r="AB2047" s="38"/>
      <c r="AC2047" s="38"/>
      <c r="AD2047" s="38"/>
      <c r="AE2047" s="38"/>
      <c r="AT2047" s="21" t="s">
        <v>220</v>
      </c>
      <c r="AU2047" s="21" t="s">
        <v>87</v>
      </c>
    </row>
    <row r="2048" spans="1:65" s="14" customFormat="1">
      <c r="B2048" s="207"/>
      <c r="C2048" s="208"/>
      <c r="D2048" s="198" t="s">
        <v>222</v>
      </c>
      <c r="E2048" s="209" t="s">
        <v>19</v>
      </c>
      <c r="F2048" s="210" t="s">
        <v>94</v>
      </c>
      <c r="G2048" s="208"/>
      <c r="H2048" s="211">
        <v>4.0739999999999998</v>
      </c>
      <c r="I2048" s="212"/>
      <c r="J2048" s="208"/>
      <c r="K2048" s="208"/>
      <c r="L2048" s="213"/>
      <c r="M2048" s="214"/>
      <c r="N2048" s="215"/>
      <c r="O2048" s="215"/>
      <c r="P2048" s="215"/>
      <c r="Q2048" s="215"/>
      <c r="R2048" s="215"/>
      <c r="S2048" s="215"/>
      <c r="T2048" s="216"/>
      <c r="AT2048" s="217" t="s">
        <v>222</v>
      </c>
      <c r="AU2048" s="217" t="s">
        <v>87</v>
      </c>
      <c r="AV2048" s="14" t="s">
        <v>87</v>
      </c>
      <c r="AW2048" s="14" t="s">
        <v>36</v>
      </c>
      <c r="AX2048" s="14" t="s">
        <v>77</v>
      </c>
      <c r="AY2048" s="217" t="s">
        <v>211</v>
      </c>
    </row>
    <row r="2049" spans="1:65" s="15" customFormat="1">
      <c r="B2049" s="218"/>
      <c r="C2049" s="219"/>
      <c r="D2049" s="198" t="s">
        <v>222</v>
      </c>
      <c r="E2049" s="220" t="s">
        <v>19</v>
      </c>
      <c r="F2049" s="221" t="s">
        <v>227</v>
      </c>
      <c r="G2049" s="219"/>
      <c r="H2049" s="222">
        <v>4.0739999999999998</v>
      </c>
      <c r="I2049" s="223"/>
      <c r="J2049" s="219"/>
      <c r="K2049" s="219"/>
      <c r="L2049" s="224"/>
      <c r="M2049" s="225"/>
      <c r="N2049" s="226"/>
      <c r="O2049" s="226"/>
      <c r="P2049" s="226"/>
      <c r="Q2049" s="226"/>
      <c r="R2049" s="226"/>
      <c r="S2049" s="226"/>
      <c r="T2049" s="227"/>
      <c r="AT2049" s="228" t="s">
        <v>222</v>
      </c>
      <c r="AU2049" s="228" t="s">
        <v>87</v>
      </c>
      <c r="AV2049" s="15" t="s">
        <v>218</v>
      </c>
      <c r="AW2049" s="15" t="s">
        <v>36</v>
      </c>
      <c r="AX2049" s="15" t="s">
        <v>85</v>
      </c>
      <c r="AY2049" s="228" t="s">
        <v>211</v>
      </c>
    </row>
    <row r="2050" spans="1:65" s="2" customFormat="1" ht="24.2" customHeight="1">
      <c r="A2050" s="38"/>
      <c r="B2050" s="39"/>
      <c r="C2050" s="178" t="s">
        <v>1725</v>
      </c>
      <c r="D2050" s="178" t="s">
        <v>214</v>
      </c>
      <c r="E2050" s="179" t="s">
        <v>1726</v>
      </c>
      <c r="F2050" s="180" t="s">
        <v>1727</v>
      </c>
      <c r="G2050" s="181" t="s">
        <v>96</v>
      </c>
      <c r="H2050" s="182">
        <v>4.0739999999999998</v>
      </c>
      <c r="I2050" s="183"/>
      <c r="J2050" s="184">
        <f>ROUND(I2050*H2050,2)</f>
        <v>0</v>
      </c>
      <c r="K2050" s="180" t="s">
        <v>19</v>
      </c>
      <c r="L2050" s="43"/>
      <c r="M2050" s="185" t="s">
        <v>19</v>
      </c>
      <c r="N2050" s="186" t="s">
        <v>48</v>
      </c>
      <c r="O2050" s="68"/>
      <c r="P2050" s="187">
        <f>O2050*H2050</f>
        <v>0</v>
      </c>
      <c r="Q2050" s="187">
        <v>1.2E-4</v>
      </c>
      <c r="R2050" s="187">
        <f>Q2050*H2050</f>
        <v>4.8888000000000002E-4</v>
      </c>
      <c r="S2050" s="187">
        <v>0</v>
      </c>
      <c r="T2050" s="188">
        <f>S2050*H2050</f>
        <v>0</v>
      </c>
      <c r="U2050" s="38"/>
      <c r="V2050" s="38"/>
      <c r="W2050" s="38"/>
      <c r="X2050" s="38"/>
      <c r="Y2050" s="38"/>
      <c r="Z2050" s="38"/>
      <c r="AA2050" s="38"/>
      <c r="AB2050" s="38"/>
      <c r="AC2050" s="38"/>
      <c r="AD2050" s="38"/>
      <c r="AE2050" s="38"/>
      <c r="AR2050" s="189" t="s">
        <v>315</v>
      </c>
      <c r="AT2050" s="189" t="s">
        <v>214</v>
      </c>
      <c r="AU2050" s="189" t="s">
        <v>87</v>
      </c>
      <c r="AY2050" s="21" t="s">
        <v>211</v>
      </c>
      <c r="BE2050" s="190">
        <f>IF(N2050="základní",J2050,0)</f>
        <v>0</v>
      </c>
      <c r="BF2050" s="190">
        <f>IF(N2050="snížená",J2050,0)</f>
        <v>0</v>
      </c>
      <c r="BG2050" s="190">
        <f>IF(N2050="zákl. přenesená",J2050,0)</f>
        <v>0</v>
      </c>
      <c r="BH2050" s="190">
        <f>IF(N2050="sníž. přenesená",J2050,0)</f>
        <v>0</v>
      </c>
      <c r="BI2050" s="190">
        <f>IF(N2050="nulová",J2050,0)</f>
        <v>0</v>
      </c>
      <c r="BJ2050" s="21" t="s">
        <v>85</v>
      </c>
      <c r="BK2050" s="190">
        <f>ROUND(I2050*H2050,2)</f>
        <v>0</v>
      </c>
      <c r="BL2050" s="21" t="s">
        <v>315</v>
      </c>
      <c r="BM2050" s="189" t="s">
        <v>1728</v>
      </c>
    </row>
    <row r="2051" spans="1:65" s="14" customFormat="1">
      <c r="B2051" s="207"/>
      <c r="C2051" s="208"/>
      <c r="D2051" s="198" t="s">
        <v>222</v>
      </c>
      <c r="E2051" s="209" t="s">
        <v>19</v>
      </c>
      <c r="F2051" s="210" t="s">
        <v>94</v>
      </c>
      <c r="G2051" s="208"/>
      <c r="H2051" s="211">
        <v>4.0739999999999998</v>
      </c>
      <c r="I2051" s="212"/>
      <c r="J2051" s="208"/>
      <c r="K2051" s="208"/>
      <c r="L2051" s="213"/>
      <c r="M2051" s="214"/>
      <c r="N2051" s="215"/>
      <c r="O2051" s="215"/>
      <c r="P2051" s="215"/>
      <c r="Q2051" s="215"/>
      <c r="R2051" s="215"/>
      <c r="S2051" s="215"/>
      <c r="T2051" s="216"/>
      <c r="AT2051" s="217" t="s">
        <v>222</v>
      </c>
      <c r="AU2051" s="217" t="s">
        <v>87</v>
      </c>
      <c r="AV2051" s="14" t="s">
        <v>87</v>
      </c>
      <c r="AW2051" s="14" t="s">
        <v>36</v>
      </c>
      <c r="AX2051" s="14" t="s">
        <v>77</v>
      </c>
      <c r="AY2051" s="217" t="s">
        <v>211</v>
      </c>
    </row>
    <row r="2052" spans="1:65" s="15" customFormat="1">
      <c r="B2052" s="218"/>
      <c r="C2052" s="219"/>
      <c r="D2052" s="198" t="s">
        <v>222</v>
      </c>
      <c r="E2052" s="220" t="s">
        <v>19</v>
      </c>
      <c r="F2052" s="221" t="s">
        <v>227</v>
      </c>
      <c r="G2052" s="219"/>
      <c r="H2052" s="222">
        <v>4.0739999999999998</v>
      </c>
      <c r="I2052" s="223"/>
      <c r="J2052" s="219"/>
      <c r="K2052" s="219"/>
      <c r="L2052" s="224"/>
      <c r="M2052" s="225"/>
      <c r="N2052" s="226"/>
      <c r="O2052" s="226"/>
      <c r="P2052" s="226"/>
      <c r="Q2052" s="226"/>
      <c r="R2052" s="226"/>
      <c r="S2052" s="226"/>
      <c r="T2052" s="227"/>
      <c r="AT2052" s="228" t="s">
        <v>222</v>
      </c>
      <c r="AU2052" s="228" t="s">
        <v>87</v>
      </c>
      <c r="AV2052" s="15" t="s">
        <v>218</v>
      </c>
      <c r="AW2052" s="15" t="s">
        <v>36</v>
      </c>
      <c r="AX2052" s="15" t="s">
        <v>85</v>
      </c>
      <c r="AY2052" s="228" t="s">
        <v>211</v>
      </c>
    </row>
    <row r="2053" spans="1:65" s="2" customFormat="1" ht="37.9" customHeight="1">
      <c r="A2053" s="38"/>
      <c r="B2053" s="39"/>
      <c r="C2053" s="178" t="s">
        <v>1729</v>
      </c>
      <c r="D2053" s="178" t="s">
        <v>214</v>
      </c>
      <c r="E2053" s="179" t="s">
        <v>1730</v>
      </c>
      <c r="F2053" s="180" t="s">
        <v>1731</v>
      </c>
      <c r="G2053" s="181" t="s">
        <v>96</v>
      </c>
      <c r="H2053" s="182">
        <v>7.3920000000000003</v>
      </c>
      <c r="I2053" s="183"/>
      <c r="J2053" s="184">
        <f>ROUND(I2053*H2053,2)</f>
        <v>0</v>
      </c>
      <c r="K2053" s="180" t="s">
        <v>217</v>
      </c>
      <c r="L2053" s="43"/>
      <c r="M2053" s="185" t="s">
        <v>19</v>
      </c>
      <c r="N2053" s="186" t="s">
        <v>48</v>
      </c>
      <c r="O2053" s="68"/>
      <c r="P2053" s="187">
        <f>O2053*H2053</f>
        <v>0</v>
      </c>
      <c r="Q2053" s="187">
        <v>6.9999999999999994E-5</v>
      </c>
      <c r="R2053" s="187">
        <f>Q2053*H2053</f>
        <v>5.1743999999999998E-4</v>
      </c>
      <c r="S2053" s="187">
        <v>0</v>
      </c>
      <c r="T2053" s="188">
        <f>S2053*H2053</f>
        <v>0</v>
      </c>
      <c r="U2053" s="38"/>
      <c r="V2053" s="38"/>
      <c r="W2053" s="38"/>
      <c r="X2053" s="38"/>
      <c r="Y2053" s="38"/>
      <c r="Z2053" s="38"/>
      <c r="AA2053" s="38"/>
      <c r="AB2053" s="38"/>
      <c r="AC2053" s="38"/>
      <c r="AD2053" s="38"/>
      <c r="AE2053" s="38"/>
      <c r="AR2053" s="189" t="s">
        <v>315</v>
      </c>
      <c r="AT2053" s="189" t="s">
        <v>214</v>
      </c>
      <c r="AU2053" s="189" t="s">
        <v>87</v>
      </c>
      <c r="AY2053" s="21" t="s">
        <v>211</v>
      </c>
      <c r="BE2053" s="190">
        <f>IF(N2053="základní",J2053,0)</f>
        <v>0</v>
      </c>
      <c r="BF2053" s="190">
        <f>IF(N2053="snížená",J2053,0)</f>
        <v>0</v>
      </c>
      <c r="BG2053" s="190">
        <f>IF(N2053="zákl. přenesená",J2053,0)</f>
        <v>0</v>
      </c>
      <c r="BH2053" s="190">
        <f>IF(N2053="sníž. přenesená",J2053,0)</f>
        <v>0</v>
      </c>
      <c r="BI2053" s="190">
        <f>IF(N2053="nulová",J2053,0)</f>
        <v>0</v>
      </c>
      <c r="BJ2053" s="21" t="s">
        <v>85</v>
      </c>
      <c r="BK2053" s="190">
        <f>ROUND(I2053*H2053,2)</f>
        <v>0</v>
      </c>
      <c r="BL2053" s="21" t="s">
        <v>315</v>
      </c>
      <c r="BM2053" s="189" t="s">
        <v>1732</v>
      </c>
    </row>
    <row r="2054" spans="1:65" s="2" customFormat="1">
      <c r="A2054" s="38"/>
      <c r="B2054" s="39"/>
      <c r="C2054" s="40"/>
      <c r="D2054" s="191" t="s">
        <v>220</v>
      </c>
      <c r="E2054" s="40"/>
      <c r="F2054" s="192" t="s">
        <v>1733</v>
      </c>
      <c r="G2054" s="40"/>
      <c r="H2054" s="40"/>
      <c r="I2054" s="193"/>
      <c r="J2054" s="40"/>
      <c r="K2054" s="40"/>
      <c r="L2054" s="43"/>
      <c r="M2054" s="194"/>
      <c r="N2054" s="195"/>
      <c r="O2054" s="68"/>
      <c r="P2054" s="68"/>
      <c r="Q2054" s="68"/>
      <c r="R2054" s="68"/>
      <c r="S2054" s="68"/>
      <c r="T2054" s="69"/>
      <c r="U2054" s="38"/>
      <c r="V2054" s="38"/>
      <c r="W2054" s="38"/>
      <c r="X2054" s="38"/>
      <c r="Y2054" s="38"/>
      <c r="Z2054" s="38"/>
      <c r="AA2054" s="38"/>
      <c r="AB2054" s="38"/>
      <c r="AC2054" s="38"/>
      <c r="AD2054" s="38"/>
      <c r="AE2054" s="38"/>
      <c r="AT2054" s="21" t="s">
        <v>220</v>
      </c>
      <c r="AU2054" s="21" t="s">
        <v>87</v>
      </c>
    </row>
    <row r="2055" spans="1:65" s="13" customFormat="1">
      <c r="B2055" s="196"/>
      <c r="C2055" s="197"/>
      <c r="D2055" s="198" t="s">
        <v>222</v>
      </c>
      <c r="E2055" s="199" t="s">
        <v>19</v>
      </c>
      <c r="F2055" s="200" t="s">
        <v>223</v>
      </c>
      <c r="G2055" s="197"/>
      <c r="H2055" s="199" t="s">
        <v>19</v>
      </c>
      <c r="I2055" s="201"/>
      <c r="J2055" s="197"/>
      <c r="K2055" s="197"/>
      <c r="L2055" s="202"/>
      <c r="M2055" s="203"/>
      <c r="N2055" s="204"/>
      <c r="O2055" s="204"/>
      <c r="P2055" s="204"/>
      <c r="Q2055" s="204"/>
      <c r="R2055" s="204"/>
      <c r="S2055" s="204"/>
      <c r="T2055" s="205"/>
      <c r="AT2055" s="206" t="s">
        <v>222</v>
      </c>
      <c r="AU2055" s="206" t="s">
        <v>87</v>
      </c>
      <c r="AV2055" s="13" t="s">
        <v>85</v>
      </c>
      <c r="AW2055" s="13" t="s">
        <v>36</v>
      </c>
      <c r="AX2055" s="13" t="s">
        <v>77</v>
      </c>
      <c r="AY2055" s="206" t="s">
        <v>211</v>
      </c>
    </row>
    <row r="2056" spans="1:65" s="13" customFormat="1">
      <c r="B2056" s="196"/>
      <c r="C2056" s="197"/>
      <c r="D2056" s="198" t="s">
        <v>222</v>
      </c>
      <c r="E2056" s="199" t="s">
        <v>19</v>
      </c>
      <c r="F2056" s="200" t="s">
        <v>1313</v>
      </c>
      <c r="G2056" s="197"/>
      <c r="H2056" s="199" t="s">
        <v>19</v>
      </c>
      <c r="I2056" s="201"/>
      <c r="J2056" s="197"/>
      <c r="K2056" s="197"/>
      <c r="L2056" s="202"/>
      <c r="M2056" s="203"/>
      <c r="N2056" s="204"/>
      <c r="O2056" s="204"/>
      <c r="P2056" s="204"/>
      <c r="Q2056" s="204"/>
      <c r="R2056" s="204"/>
      <c r="S2056" s="204"/>
      <c r="T2056" s="205"/>
      <c r="AT2056" s="206" t="s">
        <v>222</v>
      </c>
      <c r="AU2056" s="206" t="s">
        <v>87</v>
      </c>
      <c r="AV2056" s="13" t="s">
        <v>85</v>
      </c>
      <c r="AW2056" s="13" t="s">
        <v>36</v>
      </c>
      <c r="AX2056" s="13" t="s">
        <v>77</v>
      </c>
      <c r="AY2056" s="206" t="s">
        <v>211</v>
      </c>
    </row>
    <row r="2057" spans="1:65" s="13" customFormat="1">
      <c r="B2057" s="196"/>
      <c r="C2057" s="197"/>
      <c r="D2057" s="198" t="s">
        <v>222</v>
      </c>
      <c r="E2057" s="199" t="s">
        <v>19</v>
      </c>
      <c r="F2057" s="200" t="s">
        <v>399</v>
      </c>
      <c r="G2057" s="197"/>
      <c r="H2057" s="199" t="s">
        <v>19</v>
      </c>
      <c r="I2057" s="201"/>
      <c r="J2057" s="197"/>
      <c r="K2057" s="197"/>
      <c r="L2057" s="202"/>
      <c r="M2057" s="203"/>
      <c r="N2057" s="204"/>
      <c r="O2057" s="204"/>
      <c r="P2057" s="204"/>
      <c r="Q2057" s="204"/>
      <c r="R2057" s="204"/>
      <c r="S2057" s="204"/>
      <c r="T2057" s="205"/>
      <c r="AT2057" s="206" t="s">
        <v>222</v>
      </c>
      <c r="AU2057" s="206" t="s">
        <v>87</v>
      </c>
      <c r="AV2057" s="13" t="s">
        <v>85</v>
      </c>
      <c r="AW2057" s="13" t="s">
        <v>36</v>
      </c>
      <c r="AX2057" s="13" t="s">
        <v>77</v>
      </c>
      <c r="AY2057" s="206" t="s">
        <v>211</v>
      </c>
    </row>
    <row r="2058" spans="1:65" s="14" customFormat="1">
      <c r="B2058" s="207"/>
      <c r="C2058" s="208"/>
      <c r="D2058" s="198" t="s">
        <v>222</v>
      </c>
      <c r="E2058" s="209" t="s">
        <v>19</v>
      </c>
      <c r="F2058" s="210" t="s">
        <v>1734</v>
      </c>
      <c r="G2058" s="208"/>
      <c r="H2058" s="211">
        <v>7.3920000000000003</v>
      </c>
      <c r="I2058" s="212"/>
      <c r="J2058" s="208"/>
      <c r="K2058" s="208"/>
      <c r="L2058" s="213"/>
      <c r="M2058" s="214"/>
      <c r="N2058" s="215"/>
      <c r="O2058" s="215"/>
      <c r="P2058" s="215"/>
      <c r="Q2058" s="215"/>
      <c r="R2058" s="215"/>
      <c r="S2058" s="215"/>
      <c r="T2058" s="216"/>
      <c r="AT2058" s="217" t="s">
        <v>222</v>
      </c>
      <c r="AU2058" s="217" t="s">
        <v>87</v>
      </c>
      <c r="AV2058" s="14" t="s">
        <v>87</v>
      </c>
      <c r="AW2058" s="14" t="s">
        <v>36</v>
      </c>
      <c r="AX2058" s="14" t="s">
        <v>77</v>
      </c>
      <c r="AY2058" s="217" t="s">
        <v>211</v>
      </c>
    </row>
    <row r="2059" spans="1:65" s="15" customFormat="1">
      <c r="B2059" s="218"/>
      <c r="C2059" s="219"/>
      <c r="D2059" s="198" t="s">
        <v>222</v>
      </c>
      <c r="E2059" s="220" t="s">
        <v>98</v>
      </c>
      <c r="F2059" s="221" t="s">
        <v>227</v>
      </c>
      <c r="G2059" s="219"/>
      <c r="H2059" s="222">
        <v>7.3920000000000003</v>
      </c>
      <c r="I2059" s="223"/>
      <c r="J2059" s="219"/>
      <c r="K2059" s="219"/>
      <c r="L2059" s="224"/>
      <c r="M2059" s="225"/>
      <c r="N2059" s="226"/>
      <c r="O2059" s="226"/>
      <c r="P2059" s="226"/>
      <c r="Q2059" s="226"/>
      <c r="R2059" s="226"/>
      <c r="S2059" s="226"/>
      <c r="T2059" s="227"/>
      <c r="AT2059" s="228" t="s">
        <v>222</v>
      </c>
      <c r="AU2059" s="228" t="s">
        <v>87</v>
      </c>
      <c r="AV2059" s="15" t="s">
        <v>218</v>
      </c>
      <c r="AW2059" s="15" t="s">
        <v>36</v>
      </c>
      <c r="AX2059" s="15" t="s">
        <v>85</v>
      </c>
      <c r="AY2059" s="228" t="s">
        <v>211</v>
      </c>
    </row>
    <row r="2060" spans="1:65" s="2" customFormat="1" ht="24.2" customHeight="1">
      <c r="A2060" s="38"/>
      <c r="B2060" s="39"/>
      <c r="C2060" s="178" t="s">
        <v>1735</v>
      </c>
      <c r="D2060" s="178" t="s">
        <v>214</v>
      </c>
      <c r="E2060" s="179" t="s">
        <v>1736</v>
      </c>
      <c r="F2060" s="180" t="s">
        <v>1737</v>
      </c>
      <c r="G2060" s="181" t="s">
        <v>96</v>
      </c>
      <c r="H2060" s="182">
        <v>7.3920000000000003</v>
      </c>
      <c r="I2060" s="183"/>
      <c r="J2060" s="184">
        <f>ROUND(I2060*H2060,2)</f>
        <v>0</v>
      </c>
      <c r="K2060" s="180" t="s">
        <v>19</v>
      </c>
      <c r="L2060" s="43"/>
      <c r="M2060" s="185" t="s">
        <v>19</v>
      </c>
      <c r="N2060" s="186" t="s">
        <v>48</v>
      </c>
      <c r="O2060" s="68"/>
      <c r="P2060" s="187">
        <f>O2060*H2060</f>
        <v>0</v>
      </c>
      <c r="Q2060" s="187">
        <v>1.3999999999999999E-4</v>
      </c>
      <c r="R2060" s="187">
        <f>Q2060*H2060</f>
        <v>1.03488E-3</v>
      </c>
      <c r="S2060" s="187">
        <v>0</v>
      </c>
      <c r="T2060" s="188">
        <f>S2060*H2060</f>
        <v>0</v>
      </c>
      <c r="U2060" s="38"/>
      <c r="V2060" s="38"/>
      <c r="W2060" s="38"/>
      <c r="X2060" s="38"/>
      <c r="Y2060" s="38"/>
      <c r="Z2060" s="38"/>
      <c r="AA2060" s="38"/>
      <c r="AB2060" s="38"/>
      <c r="AC2060" s="38"/>
      <c r="AD2060" s="38"/>
      <c r="AE2060" s="38"/>
      <c r="AR2060" s="189" t="s">
        <v>315</v>
      </c>
      <c r="AT2060" s="189" t="s">
        <v>214</v>
      </c>
      <c r="AU2060" s="189" t="s">
        <v>87</v>
      </c>
      <c r="AY2060" s="21" t="s">
        <v>211</v>
      </c>
      <c r="BE2060" s="190">
        <f>IF(N2060="základní",J2060,0)</f>
        <v>0</v>
      </c>
      <c r="BF2060" s="190">
        <f>IF(N2060="snížená",J2060,0)</f>
        <v>0</v>
      </c>
      <c r="BG2060" s="190">
        <f>IF(N2060="zákl. přenesená",J2060,0)</f>
        <v>0</v>
      </c>
      <c r="BH2060" s="190">
        <f>IF(N2060="sníž. přenesená",J2060,0)</f>
        <v>0</v>
      </c>
      <c r="BI2060" s="190">
        <f>IF(N2060="nulová",J2060,0)</f>
        <v>0</v>
      </c>
      <c r="BJ2060" s="21" t="s">
        <v>85</v>
      </c>
      <c r="BK2060" s="190">
        <f>ROUND(I2060*H2060,2)</f>
        <v>0</v>
      </c>
      <c r="BL2060" s="21" t="s">
        <v>315</v>
      </c>
      <c r="BM2060" s="189" t="s">
        <v>1738</v>
      </c>
    </row>
    <row r="2061" spans="1:65" s="14" customFormat="1">
      <c r="B2061" s="207"/>
      <c r="C2061" s="208"/>
      <c r="D2061" s="198" t="s">
        <v>222</v>
      </c>
      <c r="E2061" s="209" t="s">
        <v>19</v>
      </c>
      <c r="F2061" s="210" t="s">
        <v>1739</v>
      </c>
      <c r="G2061" s="208"/>
      <c r="H2061" s="211">
        <v>7.3920000000000003</v>
      </c>
      <c r="I2061" s="212"/>
      <c r="J2061" s="208"/>
      <c r="K2061" s="208"/>
      <c r="L2061" s="213"/>
      <c r="M2061" s="214"/>
      <c r="N2061" s="215"/>
      <c r="O2061" s="215"/>
      <c r="P2061" s="215"/>
      <c r="Q2061" s="215"/>
      <c r="R2061" s="215"/>
      <c r="S2061" s="215"/>
      <c r="T2061" s="216"/>
      <c r="AT2061" s="217" t="s">
        <v>222</v>
      </c>
      <c r="AU2061" s="217" t="s">
        <v>87</v>
      </c>
      <c r="AV2061" s="14" t="s">
        <v>87</v>
      </c>
      <c r="AW2061" s="14" t="s">
        <v>36</v>
      </c>
      <c r="AX2061" s="14" t="s">
        <v>77</v>
      </c>
      <c r="AY2061" s="217" t="s">
        <v>211</v>
      </c>
    </row>
    <row r="2062" spans="1:65" s="15" customFormat="1">
      <c r="B2062" s="218"/>
      <c r="C2062" s="219"/>
      <c r="D2062" s="198" t="s">
        <v>222</v>
      </c>
      <c r="E2062" s="220" t="s">
        <v>19</v>
      </c>
      <c r="F2062" s="221" t="s">
        <v>227</v>
      </c>
      <c r="G2062" s="219"/>
      <c r="H2062" s="222">
        <v>7.3920000000000003</v>
      </c>
      <c r="I2062" s="223"/>
      <c r="J2062" s="219"/>
      <c r="K2062" s="219"/>
      <c r="L2062" s="224"/>
      <c r="M2062" s="225"/>
      <c r="N2062" s="226"/>
      <c r="O2062" s="226"/>
      <c r="P2062" s="226"/>
      <c r="Q2062" s="226"/>
      <c r="R2062" s="226"/>
      <c r="S2062" s="226"/>
      <c r="T2062" s="227"/>
      <c r="AT2062" s="228" t="s">
        <v>222</v>
      </c>
      <c r="AU2062" s="228" t="s">
        <v>87</v>
      </c>
      <c r="AV2062" s="15" t="s">
        <v>218</v>
      </c>
      <c r="AW2062" s="15" t="s">
        <v>36</v>
      </c>
      <c r="AX2062" s="15" t="s">
        <v>85</v>
      </c>
      <c r="AY2062" s="228" t="s">
        <v>211</v>
      </c>
    </row>
    <row r="2063" spans="1:65" s="2" customFormat="1" ht="24.2" customHeight="1">
      <c r="A2063" s="38"/>
      <c r="B2063" s="39"/>
      <c r="C2063" s="178" t="s">
        <v>1740</v>
      </c>
      <c r="D2063" s="178" t="s">
        <v>214</v>
      </c>
      <c r="E2063" s="179" t="s">
        <v>1741</v>
      </c>
      <c r="F2063" s="180" t="s">
        <v>1742</v>
      </c>
      <c r="G2063" s="181" t="s">
        <v>96</v>
      </c>
      <c r="H2063" s="182">
        <v>7.3920000000000003</v>
      </c>
      <c r="I2063" s="183"/>
      <c r="J2063" s="184">
        <f>ROUND(I2063*H2063,2)</f>
        <v>0</v>
      </c>
      <c r="K2063" s="180" t="s">
        <v>217</v>
      </c>
      <c r="L2063" s="43"/>
      <c r="M2063" s="185" t="s">
        <v>19</v>
      </c>
      <c r="N2063" s="186" t="s">
        <v>48</v>
      </c>
      <c r="O2063" s="68"/>
      <c r="P2063" s="187">
        <f>O2063*H2063</f>
        <v>0</v>
      </c>
      <c r="Q2063" s="187">
        <v>1.2999999999999999E-4</v>
      </c>
      <c r="R2063" s="187">
        <f>Q2063*H2063</f>
        <v>9.6095999999999996E-4</v>
      </c>
      <c r="S2063" s="187">
        <v>0</v>
      </c>
      <c r="T2063" s="188">
        <f>S2063*H2063</f>
        <v>0</v>
      </c>
      <c r="U2063" s="38"/>
      <c r="V2063" s="38"/>
      <c r="W2063" s="38"/>
      <c r="X2063" s="38"/>
      <c r="Y2063" s="38"/>
      <c r="Z2063" s="38"/>
      <c r="AA2063" s="38"/>
      <c r="AB2063" s="38"/>
      <c r="AC2063" s="38"/>
      <c r="AD2063" s="38"/>
      <c r="AE2063" s="38"/>
      <c r="AR2063" s="189" t="s">
        <v>315</v>
      </c>
      <c r="AT2063" s="189" t="s">
        <v>214</v>
      </c>
      <c r="AU2063" s="189" t="s">
        <v>87</v>
      </c>
      <c r="AY2063" s="21" t="s">
        <v>211</v>
      </c>
      <c r="BE2063" s="190">
        <f>IF(N2063="základní",J2063,0)</f>
        <v>0</v>
      </c>
      <c r="BF2063" s="190">
        <f>IF(N2063="snížená",J2063,0)</f>
        <v>0</v>
      </c>
      <c r="BG2063" s="190">
        <f>IF(N2063="zákl. přenesená",J2063,0)</f>
        <v>0</v>
      </c>
      <c r="BH2063" s="190">
        <f>IF(N2063="sníž. přenesená",J2063,0)</f>
        <v>0</v>
      </c>
      <c r="BI2063" s="190">
        <f>IF(N2063="nulová",J2063,0)</f>
        <v>0</v>
      </c>
      <c r="BJ2063" s="21" t="s">
        <v>85</v>
      </c>
      <c r="BK2063" s="190">
        <f>ROUND(I2063*H2063,2)</f>
        <v>0</v>
      </c>
      <c r="BL2063" s="21" t="s">
        <v>315</v>
      </c>
      <c r="BM2063" s="189" t="s">
        <v>1743</v>
      </c>
    </row>
    <row r="2064" spans="1:65" s="2" customFormat="1">
      <c r="A2064" s="38"/>
      <c r="B2064" s="39"/>
      <c r="C2064" s="40"/>
      <c r="D2064" s="191" t="s">
        <v>220</v>
      </c>
      <c r="E2064" s="40"/>
      <c r="F2064" s="192" t="s">
        <v>1744</v>
      </c>
      <c r="G2064" s="40"/>
      <c r="H2064" s="40"/>
      <c r="I2064" s="193"/>
      <c r="J2064" s="40"/>
      <c r="K2064" s="40"/>
      <c r="L2064" s="43"/>
      <c r="M2064" s="194"/>
      <c r="N2064" s="195"/>
      <c r="O2064" s="68"/>
      <c r="P2064" s="68"/>
      <c r="Q2064" s="68"/>
      <c r="R2064" s="68"/>
      <c r="S2064" s="68"/>
      <c r="T2064" s="69"/>
      <c r="U2064" s="38"/>
      <c r="V2064" s="38"/>
      <c r="W2064" s="38"/>
      <c r="X2064" s="38"/>
      <c r="Y2064" s="38"/>
      <c r="Z2064" s="38"/>
      <c r="AA2064" s="38"/>
      <c r="AB2064" s="38"/>
      <c r="AC2064" s="38"/>
      <c r="AD2064" s="38"/>
      <c r="AE2064" s="38"/>
      <c r="AT2064" s="21" t="s">
        <v>220</v>
      </c>
      <c r="AU2064" s="21" t="s">
        <v>87</v>
      </c>
    </row>
    <row r="2065" spans="1:65" s="14" customFormat="1">
      <c r="B2065" s="207"/>
      <c r="C2065" s="208"/>
      <c r="D2065" s="198" t="s">
        <v>222</v>
      </c>
      <c r="E2065" s="209" t="s">
        <v>19</v>
      </c>
      <c r="F2065" s="210" t="s">
        <v>1739</v>
      </c>
      <c r="G2065" s="208"/>
      <c r="H2065" s="211">
        <v>7.3920000000000003</v>
      </c>
      <c r="I2065" s="212"/>
      <c r="J2065" s="208"/>
      <c r="K2065" s="208"/>
      <c r="L2065" s="213"/>
      <c r="M2065" s="214"/>
      <c r="N2065" s="215"/>
      <c r="O2065" s="215"/>
      <c r="P2065" s="215"/>
      <c r="Q2065" s="215"/>
      <c r="R2065" s="215"/>
      <c r="S2065" s="215"/>
      <c r="T2065" s="216"/>
      <c r="AT2065" s="217" t="s">
        <v>222</v>
      </c>
      <c r="AU2065" s="217" t="s">
        <v>87</v>
      </c>
      <c r="AV2065" s="14" t="s">
        <v>87</v>
      </c>
      <c r="AW2065" s="14" t="s">
        <v>36</v>
      </c>
      <c r="AX2065" s="14" t="s">
        <v>77</v>
      </c>
      <c r="AY2065" s="217" t="s">
        <v>211</v>
      </c>
    </row>
    <row r="2066" spans="1:65" s="15" customFormat="1">
      <c r="B2066" s="218"/>
      <c r="C2066" s="219"/>
      <c r="D2066" s="198" t="s">
        <v>222</v>
      </c>
      <c r="E2066" s="220" t="s">
        <v>19</v>
      </c>
      <c r="F2066" s="221" t="s">
        <v>227</v>
      </c>
      <c r="G2066" s="219"/>
      <c r="H2066" s="222">
        <v>7.3920000000000003</v>
      </c>
      <c r="I2066" s="223"/>
      <c r="J2066" s="219"/>
      <c r="K2066" s="219"/>
      <c r="L2066" s="224"/>
      <c r="M2066" s="225"/>
      <c r="N2066" s="226"/>
      <c r="O2066" s="226"/>
      <c r="P2066" s="226"/>
      <c r="Q2066" s="226"/>
      <c r="R2066" s="226"/>
      <c r="S2066" s="226"/>
      <c r="T2066" s="227"/>
      <c r="AT2066" s="228" t="s">
        <v>222</v>
      </c>
      <c r="AU2066" s="228" t="s">
        <v>87</v>
      </c>
      <c r="AV2066" s="15" t="s">
        <v>218</v>
      </c>
      <c r="AW2066" s="15" t="s">
        <v>36</v>
      </c>
      <c r="AX2066" s="15" t="s">
        <v>85</v>
      </c>
      <c r="AY2066" s="228" t="s">
        <v>211</v>
      </c>
    </row>
    <row r="2067" spans="1:65" s="2" customFormat="1" ht="24.2" customHeight="1">
      <c r="A2067" s="38"/>
      <c r="B2067" s="39"/>
      <c r="C2067" s="178" t="s">
        <v>1745</v>
      </c>
      <c r="D2067" s="178" t="s">
        <v>214</v>
      </c>
      <c r="E2067" s="179" t="s">
        <v>1746</v>
      </c>
      <c r="F2067" s="180" t="s">
        <v>1747</v>
      </c>
      <c r="G2067" s="181" t="s">
        <v>96</v>
      </c>
      <c r="H2067" s="182">
        <v>7.3920000000000003</v>
      </c>
      <c r="I2067" s="183"/>
      <c r="J2067" s="184">
        <f>ROUND(I2067*H2067,2)</f>
        <v>0</v>
      </c>
      <c r="K2067" s="180" t="s">
        <v>217</v>
      </c>
      <c r="L2067" s="43"/>
      <c r="M2067" s="185" t="s">
        <v>19</v>
      </c>
      <c r="N2067" s="186" t="s">
        <v>48</v>
      </c>
      <c r="O2067" s="68"/>
      <c r="P2067" s="187">
        <f>O2067*H2067</f>
        <v>0</v>
      </c>
      <c r="Q2067" s="187">
        <v>1.2999999999999999E-4</v>
      </c>
      <c r="R2067" s="187">
        <f>Q2067*H2067</f>
        <v>9.6095999999999996E-4</v>
      </c>
      <c r="S2067" s="187">
        <v>0</v>
      </c>
      <c r="T2067" s="188">
        <f>S2067*H2067</f>
        <v>0</v>
      </c>
      <c r="U2067" s="38"/>
      <c r="V2067" s="38"/>
      <c r="W2067" s="38"/>
      <c r="X2067" s="38"/>
      <c r="Y2067" s="38"/>
      <c r="Z2067" s="38"/>
      <c r="AA2067" s="38"/>
      <c r="AB2067" s="38"/>
      <c r="AC2067" s="38"/>
      <c r="AD2067" s="38"/>
      <c r="AE2067" s="38"/>
      <c r="AR2067" s="189" t="s">
        <v>315</v>
      </c>
      <c r="AT2067" s="189" t="s">
        <v>214</v>
      </c>
      <c r="AU2067" s="189" t="s">
        <v>87</v>
      </c>
      <c r="AY2067" s="21" t="s">
        <v>211</v>
      </c>
      <c r="BE2067" s="190">
        <f>IF(N2067="základní",J2067,0)</f>
        <v>0</v>
      </c>
      <c r="BF2067" s="190">
        <f>IF(N2067="snížená",J2067,0)</f>
        <v>0</v>
      </c>
      <c r="BG2067" s="190">
        <f>IF(N2067="zákl. přenesená",J2067,0)</f>
        <v>0</v>
      </c>
      <c r="BH2067" s="190">
        <f>IF(N2067="sníž. přenesená",J2067,0)</f>
        <v>0</v>
      </c>
      <c r="BI2067" s="190">
        <f>IF(N2067="nulová",J2067,0)</f>
        <v>0</v>
      </c>
      <c r="BJ2067" s="21" t="s">
        <v>85</v>
      </c>
      <c r="BK2067" s="190">
        <f>ROUND(I2067*H2067,2)</f>
        <v>0</v>
      </c>
      <c r="BL2067" s="21" t="s">
        <v>315</v>
      </c>
      <c r="BM2067" s="189" t="s">
        <v>1748</v>
      </c>
    </row>
    <row r="2068" spans="1:65" s="2" customFormat="1">
      <c r="A2068" s="38"/>
      <c r="B2068" s="39"/>
      <c r="C2068" s="40"/>
      <c r="D2068" s="191" t="s">
        <v>220</v>
      </c>
      <c r="E2068" s="40"/>
      <c r="F2068" s="192" t="s">
        <v>1749</v>
      </c>
      <c r="G2068" s="40"/>
      <c r="H2068" s="40"/>
      <c r="I2068" s="193"/>
      <c r="J2068" s="40"/>
      <c r="K2068" s="40"/>
      <c r="L2068" s="43"/>
      <c r="M2068" s="194"/>
      <c r="N2068" s="195"/>
      <c r="O2068" s="68"/>
      <c r="P2068" s="68"/>
      <c r="Q2068" s="68"/>
      <c r="R2068" s="68"/>
      <c r="S2068" s="68"/>
      <c r="T2068" s="69"/>
      <c r="U2068" s="38"/>
      <c r="V2068" s="38"/>
      <c r="W2068" s="38"/>
      <c r="X2068" s="38"/>
      <c r="Y2068" s="38"/>
      <c r="Z2068" s="38"/>
      <c r="AA2068" s="38"/>
      <c r="AB2068" s="38"/>
      <c r="AC2068" s="38"/>
      <c r="AD2068" s="38"/>
      <c r="AE2068" s="38"/>
      <c r="AT2068" s="21" t="s">
        <v>220</v>
      </c>
      <c r="AU2068" s="21" t="s">
        <v>87</v>
      </c>
    </row>
    <row r="2069" spans="1:65" s="14" customFormat="1">
      <c r="B2069" s="207"/>
      <c r="C2069" s="208"/>
      <c r="D2069" s="198" t="s">
        <v>222</v>
      </c>
      <c r="E2069" s="209" t="s">
        <v>19</v>
      </c>
      <c r="F2069" s="210" t="s">
        <v>1739</v>
      </c>
      <c r="G2069" s="208"/>
      <c r="H2069" s="211">
        <v>7.3920000000000003</v>
      </c>
      <c r="I2069" s="212"/>
      <c r="J2069" s="208"/>
      <c r="K2069" s="208"/>
      <c r="L2069" s="213"/>
      <c r="M2069" s="214"/>
      <c r="N2069" s="215"/>
      <c r="O2069" s="215"/>
      <c r="P2069" s="215"/>
      <c r="Q2069" s="215"/>
      <c r="R2069" s="215"/>
      <c r="S2069" s="215"/>
      <c r="T2069" s="216"/>
      <c r="AT2069" s="217" t="s">
        <v>222</v>
      </c>
      <c r="AU2069" s="217" t="s">
        <v>87</v>
      </c>
      <c r="AV2069" s="14" t="s">
        <v>87</v>
      </c>
      <c r="AW2069" s="14" t="s">
        <v>36</v>
      </c>
      <c r="AX2069" s="14" t="s">
        <v>77</v>
      </c>
      <c r="AY2069" s="217" t="s">
        <v>211</v>
      </c>
    </row>
    <row r="2070" spans="1:65" s="15" customFormat="1">
      <c r="B2070" s="218"/>
      <c r="C2070" s="219"/>
      <c r="D2070" s="198" t="s">
        <v>222</v>
      </c>
      <c r="E2070" s="220" t="s">
        <v>19</v>
      </c>
      <c r="F2070" s="221" t="s">
        <v>227</v>
      </c>
      <c r="G2070" s="219"/>
      <c r="H2070" s="222">
        <v>7.3920000000000003</v>
      </c>
      <c r="I2070" s="223"/>
      <c r="J2070" s="219"/>
      <c r="K2070" s="219"/>
      <c r="L2070" s="224"/>
      <c r="M2070" s="225"/>
      <c r="N2070" s="226"/>
      <c r="O2070" s="226"/>
      <c r="P2070" s="226"/>
      <c r="Q2070" s="226"/>
      <c r="R2070" s="226"/>
      <c r="S2070" s="226"/>
      <c r="T2070" s="227"/>
      <c r="AT2070" s="228" t="s">
        <v>222</v>
      </c>
      <c r="AU2070" s="228" t="s">
        <v>87</v>
      </c>
      <c r="AV2070" s="15" t="s">
        <v>218</v>
      </c>
      <c r="AW2070" s="15" t="s">
        <v>36</v>
      </c>
      <c r="AX2070" s="15" t="s">
        <v>85</v>
      </c>
      <c r="AY2070" s="228" t="s">
        <v>211</v>
      </c>
    </row>
    <row r="2071" spans="1:65" s="2" customFormat="1" ht="37.9" customHeight="1">
      <c r="A2071" s="38"/>
      <c r="B2071" s="39"/>
      <c r="C2071" s="178" t="s">
        <v>1750</v>
      </c>
      <c r="D2071" s="178" t="s">
        <v>214</v>
      </c>
      <c r="E2071" s="179" t="s">
        <v>1751</v>
      </c>
      <c r="F2071" s="180" t="s">
        <v>1752</v>
      </c>
      <c r="G2071" s="181" t="s">
        <v>96</v>
      </c>
      <c r="H2071" s="182">
        <v>7.3920000000000003</v>
      </c>
      <c r="I2071" s="183"/>
      <c r="J2071" s="184">
        <f>ROUND(I2071*H2071,2)</f>
        <v>0</v>
      </c>
      <c r="K2071" s="180" t="s">
        <v>217</v>
      </c>
      <c r="L2071" s="43"/>
      <c r="M2071" s="185" t="s">
        <v>19</v>
      </c>
      <c r="N2071" s="186" t="s">
        <v>48</v>
      </c>
      <c r="O2071" s="68"/>
      <c r="P2071" s="187">
        <f>O2071*H2071</f>
        <v>0</v>
      </c>
      <c r="Q2071" s="187">
        <v>0</v>
      </c>
      <c r="R2071" s="187">
        <f>Q2071*H2071</f>
        <v>0</v>
      </c>
      <c r="S2071" s="187">
        <v>0</v>
      </c>
      <c r="T2071" s="188">
        <f>S2071*H2071</f>
        <v>0</v>
      </c>
      <c r="U2071" s="38"/>
      <c r="V2071" s="38"/>
      <c r="W2071" s="38"/>
      <c r="X2071" s="38"/>
      <c r="Y2071" s="38"/>
      <c r="Z2071" s="38"/>
      <c r="AA2071" s="38"/>
      <c r="AB2071" s="38"/>
      <c r="AC2071" s="38"/>
      <c r="AD2071" s="38"/>
      <c r="AE2071" s="38"/>
      <c r="AR2071" s="189" t="s">
        <v>315</v>
      </c>
      <c r="AT2071" s="189" t="s">
        <v>214</v>
      </c>
      <c r="AU2071" s="189" t="s">
        <v>87</v>
      </c>
      <c r="AY2071" s="21" t="s">
        <v>211</v>
      </c>
      <c r="BE2071" s="190">
        <f>IF(N2071="základní",J2071,0)</f>
        <v>0</v>
      </c>
      <c r="BF2071" s="190">
        <f>IF(N2071="snížená",J2071,0)</f>
        <v>0</v>
      </c>
      <c r="BG2071" s="190">
        <f>IF(N2071="zákl. přenesená",J2071,0)</f>
        <v>0</v>
      </c>
      <c r="BH2071" s="190">
        <f>IF(N2071="sníž. přenesená",J2071,0)</f>
        <v>0</v>
      </c>
      <c r="BI2071" s="190">
        <f>IF(N2071="nulová",J2071,0)</f>
        <v>0</v>
      </c>
      <c r="BJ2071" s="21" t="s">
        <v>85</v>
      </c>
      <c r="BK2071" s="190">
        <f>ROUND(I2071*H2071,2)</f>
        <v>0</v>
      </c>
      <c r="BL2071" s="21" t="s">
        <v>315</v>
      </c>
      <c r="BM2071" s="189" t="s">
        <v>1753</v>
      </c>
    </row>
    <row r="2072" spans="1:65" s="2" customFormat="1">
      <c r="A2072" s="38"/>
      <c r="B2072" s="39"/>
      <c r="C2072" s="40"/>
      <c r="D2072" s="191" t="s">
        <v>220</v>
      </c>
      <c r="E2072" s="40"/>
      <c r="F2072" s="192" t="s">
        <v>1754</v>
      </c>
      <c r="G2072" s="40"/>
      <c r="H2072" s="40"/>
      <c r="I2072" s="193"/>
      <c r="J2072" s="40"/>
      <c r="K2072" s="40"/>
      <c r="L2072" s="43"/>
      <c r="M2072" s="194"/>
      <c r="N2072" s="195"/>
      <c r="O2072" s="68"/>
      <c r="P2072" s="68"/>
      <c r="Q2072" s="68"/>
      <c r="R2072" s="68"/>
      <c r="S2072" s="68"/>
      <c r="T2072" s="69"/>
      <c r="U2072" s="38"/>
      <c r="V2072" s="38"/>
      <c r="W2072" s="38"/>
      <c r="X2072" s="38"/>
      <c r="Y2072" s="38"/>
      <c r="Z2072" s="38"/>
      <c r="AA2072" s="38"/>
      <c r="AB2072" s="38"/>
      <c r="AC2072" s="38"/>
      <c r="AD2072" s="38"/>
      <c r="AE2072" s="38"/>
      <c r="AT2072" s="21" t="s">
        <v>220</v>
      </c>
      <c r="AU2072" s="21" t="s">
        <v>87</v>
      </c>
    </row>
    <row r="2073" spans="1:65" s="14" customFormat="1">
      <c r="B2073" s="207"/>
      <c r="C2073" s="208"/>
      <c r="D2073" s="198" t="s">
        <v>222</v>
      </c>
      <c r="E2073" s="209" t="s">
        <v>19</v>
      </c>
      <c r="F2073" s="210" t="s">
        <v>1739</v>
      </c>
      <c r="G2073" s="208"/>
      <c r="H2073" s="211">
        <v>7.3920000000000003</v>
      </c>
      <c r="I2073" s="212"/>
      <c r="J2073" s="208"/>
      <c r="K2073" s="208"/>
      <c r="L2073" s="213"/>
      <c r="M2073" s="214"/>
      <c r="N2073" s="215"/>
      <c r="O2073" s="215"/>
      <c r="P2073" s="215"/>
      <c r="Q2073" s="215"/>
      <c r="R2073" s="215"/>
      <c r="S2073" s="215"/>
      <c r="T2073" s="216"/>
      <c r="AT2073" s="217" t="s">
        <v>222</v>
      </c>
      <c r="AU2073" s="217" t="s">
        <v>87</v>
      </c>
      <c r="AV2073" s="14" t="s">
        <v>87</v>
      </c>
      <c r="AW2073" s="14" t="s">
        <v>36</v>
      </c>
      <c r="AX2073" s="14" t="s">
        <v>77</v>
      </c>
      <c r="AY2073" s="217" t="s">
        <v>211</v>
      </c>
    </row>
    <row r="2074" spans="1:65" s="15" customFormat="1">
      <c r="B2074" s="218"/>
      <c r="C2074" s="219"/>
      <c r="D2074" s="198" t="s">
        <v>222</v>
      </c>
      <c r="E2074" s="220" t="s">
        <v>19</v>
      </c>
      <c r="F2074" s="221" t="s">
        <v>227</v>
      </c>
      <c r="G2074" s="219"/>
      <c r="H2074" s="222">
        <v>7.3920000000000003</v>
      </c>
      <c r="I2074" s="223"/>
      <c r="J2074" s="219"/>
      <c r="K2074" s="219"/>
      <c r="L2074" s="224"/>
      <c r="M2074" s="225"/>
      <c r="N2074" s="226"/>
      <c r="O2074" s="226"/>
      <c r="P2074" s="226"/>
      <c r="Q2074" s="226"/>
      <c r="R2074" s="226"/>
      <c r="S2074" s="226"/>
      <c r="T2074" s="227"/>
      <c r="AT2074" s="228" t="s">
        <v>222</v>
      </c>
      <c r="AU2074" s="228" t="s">
        <v>87</v>
      </c>
      <c r="AV2074" s="15" t="s">
        <v>218</v>
      </c>
      <c r="AW2074" s="15" t="s">
        <v>36</v>
      </c>
      <c r="AX2074" s="15" t="s">
        <v>85</v>
      </c>
      <c r="AY2074" s="228" t="s">
        <v>211</v>
      </c>
    </row>
    <row r="2075" spans="1:65" s="2" customFormat="1" ht="37.9" customHeight="1">
      <c r="A2075" s="38"/>
      <c r="B2075" s="39"/>
      <c r="C2075" s="178" t="s">
        <v>1755</v>
      </c>
      <c r="D2075" s="178" t="s">
        <v>214</v>
      </c>
      <c r="E2075" s="179" t="s">
        <v>1756</v>
      </c>
      <c r="F2075" s="180" t="s">
        <v>1757</v>
      </c>
      <c r="G2075" s="181" t="s">
        <v>96</v>
      </c>
      <c r="H2075" s="182">
        <v>1166.8810000000001</v>
      </c>
      <c r="I2075" s="183"/>
      <c r="J2075" s="184">
        <f>ROUND(I2075*H2075,2)</f>
        <v>0</v>
      </c>
      <c r="K2075" s="180" t="s">
        <v>217</v>
      </c>
      <c r="L2075" s="43"/>
      <c r="M2075" s="185" t="s">
        <v>19</v>
      </c>
      <c r="N2075" s="186" t="s">
        <v>48</v>
      </c>
      <c r="O2075" s="68"/>
      <c r="P2075" s="187">
        <f>O2075*H2075</f>
        <v>0</v>
      </c>
      <c r="Q2075" s="187">
        <v>2.7E-4</v>
      </c>
      <c r="R2075" s="187">
        <f>Q2075*H2075</f>
        <v>0.31505787000000002</v>
      </c>
      <c r="S2075" s="187">
        <v>0</v>
      </c>
      <c r="T2075" s="188">
        <f>S2075*H2075</f>
        <v>0</v>
      </c>
      <c r="U2075" s="38"/>
      <c r="V2075" s="38"/>
      <c r="W2075" s="38"/>
      <c r="X2075" s="38"/>
      <c r="Y2075" s="38"/>
      <c r="Z2075" s="38"/>
      <c r="AA2075" s="38"/>
      <c r="AB2075" s="38"/>
      <c r="AC2075" s="38"/>
      <c r="AD2075" s="38"/>
      <c r="AE2075" s="38"/>
      <c r="AR2075" s="189" t="s">
        <v>315</v>
      </c>
      <c r="AT2075" s="189" t="s">
        <v>214</v>
      </c>
      <c r="AU2075" s="189" t="s">
        <v>87</v>
      </c>
      <c r="AY2075" s="21" t="s">
        <v>211</v>
      </c>
      <c r="BE2075" s="190">
        <f>IF(N2075="základní",J2075,0)</f>
        <v>0</v>
      </c>
      <c r="BF2075" s="190">
        <f>IF(N2075="snížená",J2075,0)</f>
        <v>0</v>
      </c>
      <c r="BG2075" s="190">
        <f>IF(N2075="zákl. přenesená",J2075,0)</f>
        <v>0</v>
      </c>
      <c r="BH2075" s="190">
        <f>IF(N2075="sníž. přenesená",J2075,0)</f>
        <v>0</v>
      </c>
      <c r="BI2075" s="190">
        <f>IF(N2075="nulová",J2075,0)</f>
        <v>0</v>
      </c>
      <c r="BJ2075" s="21" t="s">
        <v>85</v>
      </c>
      <c r="BK2075" s="190">
        <f>ROUND(I2075*H2075,2)</f>
        <v>0</v>
      </c>
      <c r="BL2075" s="21" t="s">
        <v>315</v>
      </c>
      <c r="BM2075" s="189" t="s">
        <v>1758</v>
      </c>
    </row>
    <row r="2076" spans="1:65" s="2" customFormat="1">
      <c r="A2076" s="38"/>
      <c r="B2076" s="39"/>
      <c r="C2076" s="40"/>
      <c r="D2076" s="191" t="s">
        <v>220</v>
      </c>
      <c r="E2076" s="40"/>
      <c r="F2076" s="192" t="s">
        <v>1759</v>
      </c>
      <c r="G2076" s="40"/>
      <c r="H2076" s="40"/>
      <c r="I2076" s="193"/>
      <c r="J2076" s="40"/>
      <c r="K2076" s="40"/>
      <c r="L2076" s="43"/>
      <c r="M2076" s="194"/>
      <c r="N2076" s="195"/>
      <c r="O2076" s="68"/>
      <c r="P2076" s="68"/>
      <c r="Q2076" s="68"/>
      <c r="R2076" s="68"/>
      <c r="S2076" s="68"/>
      <c r="T2076" s="69"/>
      <c r="U2076" s="38"/>
      <c r="V2076" s="38"/>
      <c r="W2076" s="38"/>
      <c r="X2076" s="38"/>
      <c r="Y2076" s="38"/>
      <c r="Z2076" s="38"/>
      <c r="AA2076" s="38"/>
      <c r="AB2076" s="38"/>
      <c r="AC2076" s="38"/>
      <c r="AD2076" s="38"/>
      <c r="AE2076" s="38"/>
      <c r="AT2076" s="21" t="s">
        <v>220</v>
      </c>
      <c r="AU2076" s="21" t="s">
        <v>87</v>
      </c>
    </row>
    <row r="2077" spans="1:65" s="14" customFormat="1">
      <c r="B2077" s="207"/>
      <c r="C2077" s="208"/>
      <c r="D2077" s="198" t="s">
        <v>222</v>
      </c>
      <c r="E2077" s="209" t="s">
        <v>19</v>
      </c>
      <c r="F2077" s="210" t="s">
        <v>135</v>
      </c>
      <c r="G2077" s="208"/>
      <c r="H2077" s="211">
        <v>570.35</v>
      </c>
      <c r="I2077" s="212"/>
      <c r="J2077" s="208"/>
      <c r="K2077" s="208"/>
      <c r="L2077" s="213"/>
      <c r="M2077" s="214"/>
      <c r="N2077" s="215"/>
      <c r="O2077" s="215"/>
      <c r="P2077" s="215"/>
      <c r="Q2077" s="215"/>
      <c r="R2077" s="215"/>
      <c r="S2077" s="215"/>
      <c r="T2077" s="216"/>
      <c r="AT2077" s="217" t="s">
        <v>222</v>
      </c>
      <c r="AU2077" s="217" t="s">
        <v>87</v>
      </c>
      <c r="AV2077" s="14" t="s">
        <v>87</v>
      </c>
      <c r="AW2077" s="14" t="s">
        <v>36</v>
      </c>
      <c r="AX2077" s="14" t="s">
        <v>77</v>
      </c>
      <c r="AY2077" s="217" t="s">
        <v>211</v>
      </c>
    </row>
    <row r="2078" spans="1:65" s="14" customFormat="1">
      <c r="B2078" s="207"/>
      <c r="C2078" s="208"/>
      <c r="D2078" s="198" t="s">
        <v>222</v>
      </c>
      <c r="E2078" s="209" t="s">
        <v>19</v>
      </c>
      <c r="F2078" s="210" t="s">
        <v>138</v>
      </c>
      <c r="G2078" s="208"/>
      <c r="H2078" s="211">
        <v>161.55000000000001</v>
      </c>
      <c r="I2078" s="212"/>
      <c r="J2078" s="208"/>
      <c r="K2078" s="208"/>
      <c r="L2078" s="213"/>
      <c r="M2078" s="214"/>
      <c r="N2078" s="215"/>
      <c r="O2078" s="215"/>
      <c r="P2078" s="215"/>
      <c r="Q2078" s="215"/>
      <c r="R2078" s="215"/>
      <c r="S2078" s="215"/>
      <c r="T2078" s="216"/>
      <c r="AT2078" s="217" t="s">
        <v>222</v>
      </c>
      <c r="AU2078" s="217" t="s">
        <v>87</v>
      </c>
      <c r="AV2078" s="14" t="s">
        <v>87</v>
      </c>
      <c r="AW2078" s="14" t="s">
        <v>36</v>
      </c>
      <c r="AX2078" s="14" t="s">
        <v>77</v>
      </c>
      <c r="AY2078" s="217" t="s">
        <v>211</v>
      </c>
    </row>
    <row r="2079" spans="1:65" s="14" customFormat="1">
      <c r="B2079" s="207"/>
      <c r="C2079" s="208"/>
      <c r="D2079" s="198" t="s">
        <v>222</v>
      </c>
      <c r="E2079" s="209" t="s">
        <v>19</v>
      </c>
      <c r="F2079" s="210" t="s">
        <v>141</v>
      </c>
      <c r="G2079" s="208"/>
      <c r="H2079" s="211">
        <v>158.9</v>
      </c>
      <c r="I2079" s="212"/>
      <c r="J2079" s="208"/>
      <c r="K2079" s="208"/>
      <c r="L2079" s="213"/>
      <c r="M2079" s="214"/>
      <c r="N2079" s="215"/>
      <c r="O2079" s="215"/>
      <c r="P2079" s="215"/>
      <c r="Q2079" s="215"/>
      <c r="R2079" s="215"/>
      <c r="S2079" s="215"/>
      <c r="T2079" s="216"/>
      <c r="AT2079" s="217" t="s">
        <v>222</v>
      </c>
      <c r="AU2079" s="217" t="s">
        <v>87</v>
      </c>
      <c r="AV2079" s="14" t="s">
        <v>87</v>
      </c>
      <c r="AW2079" s="14" t="s">
        <v>36</v>
      </c>
      <c r="AX2079" s="14" t="s">
        <v>77</v>
      </c>
      <c r="AY2079" s="217" t="s">
        <v>211</v>
      </c>
    </row>
    <row r="2080" spans="1:65" s="14" customFormat="1">
      <c r="B2080" s="207"/>
      <c r="C2080" s="208"/>
      <c r="D2080" s="198" t="s">
        <v>222</v>
      </c>
      <c r="E2080" s="209" t="s">
        <v>19</v>
      </c>
      <c r="F2080" s="210" t="s">
        <v>144</v>
      </c>
      <c r="G2080" s="208"/>
      <c r="H2080" s="211">
        <v>276.08100000000002</v>
      </c>
      <c r="I2080" s="212"/>
      <c r="J2080" s="208"/>
      <c r="K2080" s="208"/>
      <c r="L2080" s="213"/>
      <c r="M2080" s="214"/>
      <c r="N2080" s="215"/>
      <c r="O2080" s="215"/>
      <c r="P2080" s="215"/>
      <c r="Q2080" s="215"/>
      <c r="R2080" s="215"/>
      <c r="S2080" s="215"/>
      <c r="T2080" s="216"/>
      <c r="AT2080" s="217" t="s">
        <v>222</v>
      </c>
      <c r="AU2080" s="217" t="s">
        <v>87</v>
      </c>
      <c r="AV2080" s="14" t="s">
        <v>87</v>
      </c>
      <c r="AW2080" s="14" t="s">
        <v>36</v>
      </c>
      <c r="AX2080" s="14" t="s">
        <v>77</v>
      </c>
      <c r="AY2080" s="217" t="s">
        <v>211</v>
      </c>
    </row>
    <row r="2081" spans="1:65" s="15" customFormat="1">
      <c r="B2081" s="218"/>
      <c r="C2081" s="219"/>
      <c r="D2081" s="198" t="s">
        <v>222</v>
      </c>
      <c r="E2081" s="220" t="s">
        <v>19</v>
      </c>
      <c r="F2081" s="221" t="s">
        <v>227</v>
      </c>
      <c r="G2081" s="219"/>
      <c r="H2081" s="222">
        <v>1166.8810000000001</v>
      </c>
      <c r="I2081" s="223"/>
      <c r="J2081" s="219"/>
      <c r="K2081" s="219"/>
      <c r="L2081" s="224"/>
      <c r="M2081" s="225"/>
      <c r="N2081" s="226"/>
      <c r="O2081" s="226"/>
      <c r="P2081" s="226"/>
      <c r="Q2081" s="226"/>
      <c r="R2081" s="226"/>
      <c r="S2081" s="226"/>
      <c r="T2081" s="227"/>
      <c r="AT2081" s="228" t="s">
        <v>222</v>
      </c>
      <c r="AU2081" s="228" t="s">
        <v>87</v>
      </c>
      <c r="AV2081" s="15" t="s">
        <v>218</v>
      </c>
      <c r="AW2081" s="15" t="s">
        <v>36</v>
      </c>
      <c r="AX2081" s="15" t="s">
        <v>85</v>
      </c>
      <c r="AY2081" s="228" t="s">
        <v>211</v>
      </c>
    </row>
    <row r="2082" spans="1:65" s="2" customFormat="1" ht="49.15" customHeight="1">
      <c r="A2082" s="38"/>
      <c r="B2082" s="39"/>
      <c r="C2082" s="178" t="s">
        <v>1760</v>
      </c>
      <c r="D2082" s="178" t="s">
        <v>214</v>
      </c>
      <c r="E2082" s="179" t="s">
        <v>1761</v>
      </c>
      <c r="F2082" s="180" t="s">
        <v>1762</v>
      </c>
      <c r="G2082" s="181" t="s">
        <v>96</v>
      </c>
      <c r="H2082" s="182">
        <v>1005.331</v>
      </c>
      <c r="I2082" s="183"/>
      <c r="J2082" s="184">
        <f>ROUND(I2082*H2082,2)</f>
        <v>0</v>
      </c>
      <c r="K2082" s="180" t="s">
        <v>19</v>
      </c>
      <c r="L2082" s="43"/>
      <c r="M2082" s="185" t="s">
        <v>19</v>
      </c>
      <c r="N2082" s="186" t="s">
        <v>48</v>
      </c>
      <c r="O2082" s="68"/>
      <c r="P2082" s="187">
        <f>O2082*H2082</f>
        <v>0</v>
      </c>
      <c r="Q2082" s="187">
        <v>7.3999999999999999E-4</v>
      </c>
      <c r="R2082" s="187">
        <f>Q2082*H2082</f>
        <v>0.74394494</v>
      </c>
      <c r="S2082" s="187">
        <v>0</v>
      </c>
      <c r="T2082" s="188">
        <f>S2082*H2082</f>
        <v>0</v>
      </c>
      <c r="U2082" s="38"/>
      <c r="V2082" s="38"/>
      <c r="W2082" s="38"/>
      <c r="X2082" s="38"/>
      <c r="Y2082" s="38"/>
      <c r="Z2082" s="38"/>
      <c r="AA2082" s="38"/>
      <c r="AB2082" s="38"/>
      <c r="AC2082" s="38"/>
      <c r="AD2082" s="38"/>
      <c r="AE2082" s="38"/>
      <c r="AR2082" s="189" t="s">
        <v>218</v>
      </c>
      <c r="AT2082" s="189" t="s">
        <v>214</v>
      </c>
      <c r="AU2082" s="189" t="s">
        <v>87</v>
      </c>
      <c r="AY2082" s="21" t="s">
        <v>211</v>
      </c>
      <c r="BE2082" s="190">
        <f>IF(N2082="základní",J2082,0)</f>
        <v>0</v>
      </c>
      <c r="BF2082" s="190">
        <f>IF(N2082="snížená",J2082,0)</f>
        <v>0</v>
      </c>
      <c r="BG2082" s="190">
        <f>IF(N2082="zákl. přenesená",J2082,0)</f>
        <v>0</v>
      </c>
      <c r="BH2082" s="190">
        <f>IF(N2082="sníž. přenesená",J2082,0)</f>
        <v>0</v>
      </c>
      <c r="BI2082" s="190">
        <f>IF(N2082="nulová",J2082,0)</f>
        <v>0</v>
      </c>
      <c r="BJ2082" s="21" t="s">
        <v>85</v>
      </c>
      <c r="BK2082" s="190">
        <f>ROUND(I2082*H2082,2)</f>
        <v>0</v>
      </c>
      <c r="BL2082" s="21" t="s">
        <v>218</v>
      </c>
      <c r="BM2082" s="189" t="s">
        <v>1763</v>
      </c>
    </row>
    <row r="2083" spans="1:65" s="13" customFormat="1">
      <c r="B2083" s="196"/>
      <c r="C2083" s="197"/>
      <c r="D2083" s="198" t="s">
        <v>222</v>
      </c>
      <c r="E2083" s="199" t="s">
        <v>19</v>
      </c>
      <c r="F2083" s="200" t="s">
        <v>223</v>
      </c>
      <c r="G2083" s="197"/>
      <c r="H2083" s="199" t="s">
        <v>19</v>
      </c>
      <c r="I2083" s="201"/>
      <c r="J2083" s="197"/>
      <c r="K2083" s="197"/>
      <c r="L2083" s="202"/>
      <c r="M2083" s="203"/>
      <c r="N2083" s="204"/>
      <c r="O2083" s="204"/>
      <c r="P2083" s="204"/>
      <c r="Q2083" s="204"/>
      <c r="R2083" s="204"/>
      <c r="S2083" s="204"/>
      <c r="T2083" s="205"/>
      <c r="AT2083" s="206" t="s">
        <v>222</v>
      </c>
      <c r="AU2083" s="206" t="s">
        <v>87</v>
      </c>
      <c r="AV2083" s="13" t="s">
        <v>85</v>
      </c>
      <c r="AW2083" s="13" t="s">
        <v>36</v>
      </c>
      <c r="AX2083" s="13" t="s">
        <v>77</v>
      </c>
      <c r="AY2083" s="206" t="s">
        <v>211</v>
      </c>
    </row>
    <row r="2084" spans="1:65" s="13" customFormat="1">
      <c r="B2084" s="196"/>
      <c r="C2084" s="197"/>
      <c r="D2084" s="198" t="s">
        <v>222</v>
      </c>
      <c r="E2084" s="199" t="s">
        <v>19</v>
      </c>
      <c r="F2084" s="200" t="s">
        <v>353</v>
      </c>
      <c r="G2084" s="197"/>
      <c r="H2084" s="199" t="s">
        <v>19</v>
      </c>
      <c r="I2084" s="201"/>
      <c r="J2084" s="197"/>
      <c r="K2084" s="197"/>
      <c r="L2084" s="202"/>
      <c r="M2084" s="203"/>
      <c r="N2084" s="204"/>
      <c r="O2084" s="204"/>
      <c r="P2084" s="204"/>
      <c r="Q2084" s="204"/>
      <c r="R2084" s="204"/>
      <c r="S2084" s="204"/>
      <c r="T2084" s="205"/>
      <c r="AT2084" s="206" t="s">
        <v>222</v>
      </c>
      <c r="AU2084" s="206" t="s">
        <v>87</v>
      </c>
      <c r="AV2084" s="13" t="s">
        <v>85</v>
      </c>
      <c r="AW2084" s="13" t="s">
        <v>36</v>
      </c>
      <c r="AX2084" s="13" t="s">
        <v>77</v>
      </c>
      <c r="AY2084" s="206" t="s">
        <v>211</v>
      </c>
    </row>
    <row r="2085" spans="1:65" s="13" customFormat="1">
      <c r="B2085" s="196"/>
      <c r="C2085" s="197"/>
      <c r="D2085" s="198" t="s">
        <v>222</v>
      </c>
      <c r="E2085" s="199" t="s">
        <v>19</v>
      </c>
      <c r="F2085" s="200" t="s">
        <v>1764</v>
      </c>
      <c r="G2085" s="197"/>
      <c r="H2085" s="199" t="s">
        <v>19</v>
      </c>
      <c r="I2085" s="201"/>
      <c r="J2085" s="197"/>
      <c r="K2085" s="197"/>
      <c r="L2085" s="202"/>
      <c r="M2085" s="203"/>
      <c r="N2085" s="204"/>
      <c r="O2085" s="204"/>
      <c r="P2085" s="204"/>
      <c r="Q2085" s="204"/>
      <c r="R2085" s="204"/>
      <c r="S2085" s="204"/>
      <c r="T2085" s="205"/>
      <c r="AT2085" s="206" t="s">
        <v>222</v>
      </c>
      <c r="AU2085" s="206" t="s">
        <v>87</v>
      </c>
      <c r="AV2085" s="13" t="s">
        <v>85</v>
      </c>
      <c r="AW2085" s="13" t="s">
        <v>36</v>
      </c>
      <c r="AX2085" s="13" t="s">
        <v>77</v>
      </c>
      <c r="AY2085" s="206" t="s">
        <v>211</v>
      </c>
    </row>
    <row r="2086" spans="1:65" s="13" customFormat="1">
      <c r="B2086" s="196"/>
      <c r="C2086" s="197"/>
      <c r="D2086" s="198" t="s">
        <v>222</v>
      </c>
      <c r="E2086" s="199" t="s">
        <v>19</v>
      </c>
      <c r="F2086" s="200" t="s">
        <v>1765</v>
      </c>
      <c r="G2086" s="197"/>
      <c r="H2086" s="199" t="s">
        <v>19</v>
      </c>
      <c r="I2086" s="201"/>
      <c r="J2086" s="197"/>
      <c r="K2086" s="197"/>
      <c r="L2086" s="202"/>
      <c r="M2086" s="203"/>
      <c r="N2086" s="204"/>
      <c r="O2086" s="204"/>
      <c r="P2086" s="204"/>
      <c r="Q2086" s="204"/>
      <c r="R2086" s="204"/>
      <c r="S2086" s="204"/>
      <c r="T2086" s="205"/>
      <c r="AT2086" s="206" t="s">
        <v>222</v>
      </c>
      <c r="AU2086" s="206" t="s">
        <v>87</v>
      </c>
      <c r="AV2086" s="13" t="s">
        <v>85</v>
      </c>
      <c r="AW2086" s="13" t="s">
        <v>36</v>
      </c>
      <c r="AX2086" s="13" t="s">
        <v>77</v>
      </c>
      <c r="AY2086" s="206" t="s">
        <v>211</v>
      </c>
    </row>
    <row r="2087" spans="1:65" s="13" customFormat="1">
      <c r="B2087" s="196"/>
      <c r="C2087" s="197"/>
      <c r="D2087" s="198" t="s">
        <v>222</v>
      </c>
      <c r="E2087" s="199" t="s">
        <v>19</v>
      </c>
      <c r="F2087" s="200" t="s">
        <v>1766</v>
      </c>
      <c r="G2087" s="197"/>
      <c r="H2087" s="199" t="s">
        <v>19</v>
      </c>
      <c r="I2087" s="201"/>
      <c r="J2087" s="197"/>
      <c r="K2087" s="197"/>
      <c r="L2087" s="202"/>
      <c r="M2087" s="203"/>
      <c r="N2087" s="204"/>
      <c r="O2087" s="204"/>
      <c r="P2087" s="204"/>
      <c r="Q2087" s="204"/>
      <c r="R2087" s="204"/>
      <c r="S2087" s="204"/>
      <c r="T2087" s="205"/>
      <c r="AT2087" s="206" t="s">
        <v>222</v>
      </c>
      <c r="AU2087" s="206" t="s">
        <v>87</v>
      </c>
      <c r="AV2087" s="13" t="s">
        <v>85</v>
      </c>
      <c r="AW2087" s="13" t="s">
        <v>36</v>
      </c>
      <c r="AX2087" s="13" t="s">
        <v>77</v>
      </c>
      <c r="AY2087" s="206" t="s">
        <v>211</v>
      </c>
    </row>
    <row r="2088" spans="1:65" s="14" customFormat="1">
      <c r="B2088" s="207"/>
      <c r="C2088" s="208"/>
      <c r="D2088" s="198" t="s">
        <v>222</v>
      </c>
      <c r="E2088" s="209" t="s">
        <v>19</v>
      </c>
      <c r="F2088" s="210" t="s">
        <v>135</v>
      </c>
      <c r="G2088" s="208"/>
      <c r="H2088" s="211">
        <v>570.35</v>
      </c>
      <c r="I2088" s="212"/>
      <c r="J2088" s="208"/>
      <c r="K2088" s="208"/>
      <c r="L2088" s="213"/>
      <c r="M2088" s="214"/>
      <c r="N2088" s="215"/>
      <c r="O2088" s="215"/>
      <c r="P2088" s="215"/>
      <c r="Q2088" s="215"/>
      <c r="R2088" s="215"/>
      <c r="S2088" s="215"/>
      <c r="T2088" s="216"/>
      <c r="AT2088" s="217" t="s">
        <v>222</v>
      </c>
      <c r="AU2088" s="217" t="s">
        <v>87</v>
      </c>
      <c r="AV2088" s="14" t="s">
        <v>87</v>
      </c>
      <c r="AW2088" s="14" t="s">
        <v>36</v>
      </c>
      <c r="AX2088" s="14" t="s">
        <v>77</v>
      </c>
      <c r="AY2088" s="217" t="s">
        <v>211</v>
      </c>
    </row>
    <row r="2089" spans="1:65" s="14" customFormat="1">
      <c r="B2089" s="207"/>
      <c r="C2089" s="208"/>
      <c r="D2089" s="198" t="s">
        <v>222</v>
      </c>
      <c r="E2089" s="209" t="s">
        <v>19</v>
      </c>
      <c r="F2089" s="210" t="s">
        <v>141</v>
      </c>
      <c r="G2089" s="208"/>
      <c r="H2089" s="211">
        <v>158.9</v>
      </c>
      <c r="I2089" s="212"/>
      <c r="J2089" s="208"/>
      <c r="K2089" s="208"/>
      <c r="L2089" s="213"/>
      <c r="M2089" s="214"/>
      <c r="N2089" s="215"/>
      <c r="O2089" s="215"/>
      <c r="P2089" s="215"/>
      <c r="Q2089" s="215"/>
      <c r="R2089" s="215"/>
      <c r="S2089" s="215"/>
      <c r="T2089" s="216"/>
      <c r="AT2089" s="217" t="s">
        <v>222</v>
      </c>
      <c r="AU2089" s="217" t="s">
        <v>87</v>
      </c>
      <c r="AV2089" s="14" t="s">
        <v>87</v>
      </c>
      <c r="AW2089" s="14" t="s">
        <v>36</v>
      </c>
      <c r="AX2089" s="14" t="s">
        <v>77</v>
      </c>
      <c r="AY2089" s="217" t="s">
        <v>211</v>
      </c>
    </row>
    <row r="2090" spans="1:65" s="14" customFormat="1">
      <c r="B2090" s="207"/>
      <c r="C2090" s="208"/>
      <c r="D2090" s="198" t="s">
        <v>222</v>
      </c>
      <c r="E2090" s="209" t="s">
        <v>19</v>
      </c>
      <c r="F2090" s="210" t="s">
        <v>144</v>
      </c>
      <c r="G2090" s="208"/>
      <c r="H2090" s="211">
        <v>276.08100000000002</v>
      </c>
      <c r="I2090" s="212"/>
      <c r="J2090" s="208"/>
      <c r="K2090" s="208"/>
      <c r="L2090" s="213"/>
      <c r="M2090" s="214"/>
      <c r="N2090" s="215"/>
      <c r="O2090" s="215"/>
      <c r="P2090" s="215"/>
      <c r="Q2090" s="215"/>
      <c r="R2090" s="215"/>
      <c r="S2090" s="215"/>
      <c r="T2090" s="216"/>
      <c r="AT2090" s="217" t="s">
        <v>222</v>
      </c>
      <c r="AU2090" s="217" t="s">
        <v>87</v>
      </c>
      <c r="AV2090" s="14" t="s">
        <v>87</v>
      </c>
      <c r="AW2090" s="14" t="s">
        <v>36</v>
      </c>
      <c r="AX2090" s="14" t="s">
        <v>77</v>
      </c>
      <c r="AY2090" s="217" t="s">
        <v>211</v>
      </c>
    </row>
    <row r="2091" spans="1:65" s="15" customFormat="1">
      <c r="B2091" s="218"/>
      <c r="C2091" s="219"/>
      <c r="D2091" s="198" t="s">
        <v>222</v>
      </c>
      <c r="E2091" s="220" t="s">
        <v>19</v>
      </c>
      <c r="F2091" s="221" t="s">
        <v>227</v>
      </c>
      <c r="G2091" s="219"/>
      <c r="H2091" s="222">
        <v>1005.331</v>
      </c>
      <c r="I2091" s="223"/>
      <c r="J2091" s="219"/>
      <c r="K2091" s="219"/>
      <c r="L2091" s="224"/>
      <c r="M2091" s="225"/>
      <c r="N2091" s="226"/>
      <c r="O2091" s="226"/>
      <c r="P2091" s="226"/>
      <c r="Q2091" s="226"/>
      <c r="R2091" s="226"/>
      <c r="S2091" s="226"/>
      <c r="T2091" s="227"/>
      <c r="AT2091" s="228" t="s">
        <v>222</v>
      </c>
      <c r="AU2091" s="228" t="s">
        <v>87</v>
      </c>
      <c r="AV2091" s="15" t="s">
        <v>218</v>
      </c>
      <c r="AW2091" s="15" t="s">
        <v>36</v>
      </c>
      <c r="AX2091" s="15" t="s">
        <v>85</v>
      </c>
      <c r="AY2091" s="228" t="s">
        <v>211</v>
      </c>
    </row>
    <row r="2092" spans="1:65" s="2" customFormat="1" ht="49.15" customHeight="1">
      <c r="A2092" s="38"/>
      <c r="B2092" s="39"/>
      <c r="C2092" s="178" t="s">
        <v>1767</v>
      </c>
      <c r="D2092" s="178" t="s">
        <v>214</v>
      </c>
      <c r="E2092" s="179" t="s">
        <v>1768</v>
      </c>
      <c r="F2092" s="180" t="s">
        <v>1769</v>
      </c>
      <c r="G2092" s="181" t="s">
        <v>96</v>
      </c>
      <c r="H2092" s="182">
        <v>167.15</v>
      </c>
      <c r="I2092" s="183"/>
      <c r="J2092" s="184">
        <f>ROUND(I2092*H2092,2)</f>
        <v>0</v>
      </c>
      <c r="K2092" s="180" t="s">
        <v>19</v>
      </c>
      <c r="L2092" s="43"/>
      <c r="M2092" s="185" t="s">
        <v>19</v>
      </c>
      <c r="N2092" s="186" t="s">
        <v>48</v>
      </c>
      <c r="O2092" s="68"/>
      <c r="P2092" s="187">
        <f>O2092*H2092</f>
        <v>0</v>
      </c>
      <c r="Q2092" s="187">
        <v>7.3999999999999999E-4</v>
      </c>
      <c r="R2092" s="187">
        <f>Q2092*H2092</f>
        <v>0.12369100000000001</v>
      </c>
      <c r="S2092" s="187">
        <v>0</v>
      </c>
      <c r="T2092" s="188">
        <f>S2092*H2092</f>
        <v>0</v>
      </c>
      <c r="U2092" s="38"/>
      <c r="V2092" s="38"/>
      <c r="W2092" s="38"/>
      <c r="X2092" s="38"/>
      <c r="Y2092" s="38"/>
      <c r="Z2092" s="38"/>
      <c r="AA2092" s="38"/>
      <c r="AB2092" s="38"/>
      <c r="AC2092" s="38"/>
      <c r="AD2092" s="38"/>
      <c r="AE2092" s="38"/>
      <c r="AR2092" s="189" t="s">
        <v>218</v>
      </c>
      <c r="AT2092" s="189" t="s">
        <v>214</v>
      </c>
      <c r="AU2092" s="189" t="s">
        <v>87</v>
      </c>
      <c r="AY2092" s="21" t="s">
        <v>211</v>
      </c>
      <c r="BE2092" s="190">
        <f>IF(N2092="základní",J2092,0)</f>
        <v>0</v>
      </c>
      <c r="BF2092" s="190">
        <f>IF(N2092="snížená",J2092,0)</f>
        <v>0</v>
      </c>
      <c r="BG2092" s="190">
        <f>IF(N2092="zákl. přenesená",J2092,0)</f>
        <v>0</v>
      </c>
      <c r="BH2092" s="190">
        <f>IF(N2092="sníž. přenesená",J2092,0)</f>
        <v>0</v>
      </c>
      <c r="BI2092" s="190">
        <f>IF(N2092="nulová",J2092,0)</f>
        <v>0</v>
      </c>
      <c r="BJ2092" s="21" t="s">
        <v>85</v>
      </c>
      <c r="BK2092" s="190">
        <f>ROUND(I2092*H2092,2)</f>
        <v>0</v>
      </c>
      <c r="BL2092" s="21" t="s">
        <v>218</v>
      </c>
      <c r="BM2092" s="189" t="s">
        <v>1770</v>
      </c>
    </row>
    <row r="2093" spans="1:65" s="13" customFormat="1">
      <c r="B2093" s="196"/>
      <c r="C2093" s="197"/>
      <c r="D2093" s="198" t="s">
        <v>222</v>
      </c>
      <c r="E2093" s="199" t="s">
        <v>19</v>
      </c>
      <c r="F2093" s="200" t="s">
        <v>223</v>
      </c>
      <c r="G2093" s="197"/>
      <c r="H2093" s="199" t="s">
        <v>19</v>
      </c>
      <c r="I2093" s="201"/>
      <c r="J2093" s="197"/>
      <c r="K2093" s="197"/>
      <c r="L2093" s="202"/>
      <c r="M2093" s="203"/>
      <c r="N2093" s="204"/>
      <c r="O2093" s="204"/>
      <c r="P2093" s="204"/>
      <c r="Q2093" s="204"/>
      <c r="R2093" s="204"/>
      <c r="S2093" s="204"/>
      <c r="T2093" s="205"/>
      <c r="AT2093" s="206" t="s">
        <v>222</v>
      </c>
      <c r="AU2093" s="206" t="s">
        <v>87</v>
      </c>
      <c r="AV2093" s="13" t="s">
        <v>85</v>
      </c>
      <c r="AW2093" s="13" t="s">
        <v>36</v>
      </c>
      <c r="AX2093" s="13" t="s">
        <v>77</v>
      </c>
      <c r="AY2093" s="206" t="s">
        <v>211</v>
      </c>
    </row>
    <row r="2094" spans="1:65" s="13" customFormat="1">
      <c r="B2094" s="196"/>
      <c r="C2094" s="197"/>
      <c r="D2094" s="198" t="s">
        <v>222</v>
      </c>
      <c r="E2094" s="199" t="s">
        <v>19</v>
      </c>
      <c r="F2094" s="200" t="s">
        <v>353</v>
      </c>
      <c r="G2094" s="197"/>
      <c r="H2094" s="199" t="s">
        <v>19</v>
      </c>
      <c r="I2094" s="201"/>
      <c r="J2094" s="197"/>
      <c r="K2094" s="197"/>
      <c r="L2094" s="202"/>
      <c r="M2094" s="203"/>
      <c r="N2094" s="204"/>
      <c r="O2094" s="204"/>
      <c r="P2094" s="204"/>
      <c r="Q2094" s="204"/>
      <c r="R2094" s="204"/>
      <c r="S2094" s="204"/>
      <c r="T2094" s="205"/>
      <c r="AT2094" s="206" t="s">
        <v>222</v>
      </c>
      <c r="AU2094" s="206" t="s">
        <v>87</v>
      </c>
      <c r="AV2094" s="13" t="s">
        <v>85</v>
      </c>
      <c r="AW2094" s="13" t="s">
        <v>36</v>
      </c>
      <c r="AX2094" s="13" t="s">
        <v>77</v>
      </c>
      <c r="AY2094" s="206" t="s">
        <v>211</v>
      </c>
    </row>
    <row r="2095" spans="1:65" s="13" customFormat="1">
      <c r="B2095" s="196"/>
      <c r="C2095" s="197"/>
      <c r="D2095" s="198" t="s">
        <v>222</v>
      </c>
      <c r="E2095" s="199" t="s">
        <v>19</v>
      </c>
      <c r="F2095" s="200" t="s">
        <v>1764</v>
      </c>
      <c r="G2095" s="197"/>
      <c r="H2095" s="199" t="s">
        <v>19</v>
      </c>
      <c r="I2095" s="201"/>
      <c r="J2095" s="197"/>
      <c r="K2095" s="197"/>
      <c r="L2095" s="202"/>
      <c r="M2095" s="203"/>
      <c r="N2095" s="204"/>
      <c r="O2095" s="204"/>
      <c r="P2095" s="204"/>
      <c r="Q2095" s="204"/>
      <c r="R2095" s="204"/>
      <c r="S2095" s="204"/>
      <c r="T2095" s="205"/>
      <c r="AT2095" s="206" t="s">
        <v>222</v>
      </c>
      <c r="AU2095" s="206" t="s">
        <v>87</v>
      </c>
      <c r="AV2095" s="13" t="s">
        <v>85</v>
      </c>
      <c r="AW2095" s="13" t="s">
        <v>36</v>
      </c>
      <c r="AX2095" s="13" t="s">
        <v>77</v>
      </c>
      <c r="AY2095" s="206" t="s">
        <v>211</v>
      </c>
    </row>
    <row r="2096" spans="1:65" s="13" customFormat="1">
      <c r="B2096" s="196"/>
      <c r="C2096" s="197"/>
      <c r="D2096" s="198" t="s">
        <v>222</v>
      </c>
      <c r="E2096" s="199" t="s">
        <v>19</v>
      </c>
      <c r="F2096" s="200" t="s">
        <v>1765</v>
      </c>
      <c r="G2096" s="197"/>
      <c r="H2096" s="199" t="s">
        <v>19</v>
      </c>
      <c r="I2096" s="201"/>
      <c r="J2096" s="197"/>
      <c r="K2096" s="197"/>
      <c r="L2096" s="202"/>
      <c r="M2096" s="203"/>
      <c r="N2096" s="204"/>
      <c r="O2096" s="204"/>
      <c r="P2096" s="204"/>
      <c r="Q2096" s="204"/>
      <c r="R2096" s="204"/>
      <c r="S2096" s="204"/>
      <c r="T2096" s="205"/>
      <c r="AT2096" s="206" t="s">
        <v>222</v>
      </c>
      <c r="AU2096" s="206" t="s">
        <v>87</v>
      </c>
      <c r="AV2096" s="13" t="s">
        <v>85</v>
      </c>
      <c r="AW2096" s="13" t="s">
        <v>36</v>
      </c>
      <c r="AX2096" s="13" t="s">
        <v>77</v>
      </c>
      <c r="AY2096" s="206" t="s">
        <v>211</v>
      </c>
    </row>
    <row r="2097" spans="1:65" s="13" customFormat="1">
      <c r="B2097" s="196"/>
      <c r="C2097" s="197"/>
      <c r="D2097" s="198" t="s">
        <v>222</v>
      </c>
      <c r="E2097" s="199" t="s">
        <v>19</v>
      </c>
      <c r="F2097" s="200" t="s">
        <v>1766</v>
      </c>
      <c r="G2097" s="197"/>
      <c r="H2097" s="199" t="s">
        <v>19</v>
      </c>
      <c r="I2097" s="201"/>
      <c r="J2097" s="197"/>
      <c r="K2097" s="197"/>
      <c r="L2097" s="202"/>
      <c r="M2097" s="203"/>
      <c r="N2097" s="204"/>
      <c r="O2097" s="204"/>
      <c r="P2097" s="204"/>
      <c r="Q2097" s="204"/>
      <c r="R2097" s="204"/>
      <c r="S2097" s="204"/>
      <c r="T2097" s="205"/>
      <c r="AT2097" s="206" t="s">
        <v>222</v>
      </c>
      <c r="AU2097" s="206" t="s">
        <v>87</v>
      </c>
      <c r="AV2097" s="13" t="s">
        <v>85</v>
      </c>
      <c r="AW2097" s="13" t="s">
        <v>36</v>
      </c>
      <c r="AX2097" s="13" t="s">
        <v>77</v>
      </c>
      <c r="AY2097" s="206" t="s">
        <v>211</v>
      </c>
    </row>
    <row r="2098" spans="1:65" s="14" customFormat="1">
      <c r="B2098" s="207"/>
      <c r="C2098" s="208"/>
      <c r="D2098" s="198" t="s">
        <v>222</v>
      </c>
      <c r="E2098" s="209" t="s">
        <v>19</v>
      </c>
      <c r="F2098" s="210" t="s">
        <v>138</v>
      </c>
      <c r="G2098" s="208"/>
      <c r="H2098" s="211">
        <v>161.55000000000001</v>
      </c>
      <c r="I2098" s="212"/>
      <c r="J2098" s="208"/>
      <c r="K2098" s="208"/>
      <c r="L2098" s="213"/>
      <c r="M2098" s="214"/>
      <c r="N2098" s="215"/>
      <c r="O2098" s="215"/>
      <c r="P2098" s="215"/>
      <c r="Q2098" s="215"/>
      <c r="R2098" s="215"/>
      <c r="S2098" s="215"/>
      <c r="T2098" s="216"/>
      <c r="AT2098" s="217" t="s">
        <v>222</v>
      </c>
      <c r="AU2098" s="217" t="s">
        <v>87</v>
      </c>
      <c r="AV2098" s="14" t="s">
        <v>87</v>
      </c>
      <c r="AW2098" s="14" t="s">
        <v>36</v>
      </c>
      <c r="AX2098" s="14" t="s">
        <v>77</v>
      </c>
      <c r="AY2098" s="217" t="s">
        <v>211</v>
      </c>
    </row>
    <row r="2099" spans="1:65" s="14" customFormat="1">
      <c r="B2099" s="207"/>
      <c r="C2099" s="208"/>
      <c r="D2099" s="198" t="s">
        <v>222</v>
      </c>
      <c r="E2099" s="209" t="s">
        <v>19</v>
      </c>
      <c r="F2099" s="210" t="s">
        <v>146</v>
      </c>
      <c r="G2099" s="208"/>
      <c r="H2099" s="211">
        <v>5.6</v>
      </c>
      <c r="I2099" s="212"/>
      <c r="J2099" s="208"/>
      <c r="K2099" s="208"/>
      <c r="L2099" s="213"/>
      <c r="M2099" s="214"/>
      <c r="N2099" s="215"/>
      <c r="O2099" s="215"/>
      <c r="P2099" s="215"/>
      <c r="Q2099" s="215"/>
      <c r="R2099" s="215"/>
      <c r="S2099" s="215"/>
      <c r="T2099" s="216"/>
      <c r="AT2099" s="217" t="s">
        <v>222</v>
      </c>
      <c r="AU2099" s="217" t="s">
        <v>87</v>
      </c>
      <c r="AV2099" s="14" t="s">
        <v>87</v>
      </c>
      <c r="AW2099" s="14" t="s">
        <v>36</v>
      </c>
      <c r="AX2099" s="14" t="s">
        <v>77</v>
      </c>
      <c r="AY2099" s="217" t="s">
        <v>211</v>
      </c>
    </row>
    <row r="2100" spans="1:65" s="15" customFormat="1">
      <c r="B2100" s="218"/>
      <c r="C2100" s="219"/>
      <c r="D2100" s="198" t="s">
        <v>222</v>
      </c>
      <c r="E2100" s="220" t="s">
        <v>19</v>
      </c>
      <c r="F2100" s="221" t="s">
        <v>227</v>
      </c>
      <c r="G2100" s="219"/>
      <c r="H2100" s="222">
        <v>167.15</v>
      </c>
      <c r="I2100" s="223"/>
      <c r="J2100" s="219"/>
      <c r="K2100" s="219"/>
      <c r="L2100" s="224"/>
      <c r="M2100" s="225"/>
      <c r="N2100" s="226"/>
      <c r="O2100" s="226"/>
      <c r="P2100" s="226"/>
      <c r="Q2100" s="226"/>
      <c r="R2100" s="226"/>
      <c r="S2100" s="226"/>
      <c r="T2100" s="227"/>
      <c r="AT2100" s="228" t="s">
        <v>222</v>
      </c>
      <c r="AU2100" s="228" t="s">
        <v>87</v>
      </c>
      <c r="AV2100" s="15" t="s">
        <v>218</v>
      </c>
      <c r="AW2100" s="15" t="s">
        <v>36</v>
      </c>
      <c r="AX2100" s="15" t="s">
        <v>85</v>
      </c>
      <c r="AY2100" s="228" t="s">
        <v>211</v>
      </c>
    </row>
    <row r="2101" spans="1:65" s="2" customFormat="1" ht="44.25" customHeight="1">
      <c r="A2101" s="38"/>
      <c r="B2101" s="39"/>
      <c r="C2101" s="178" t="s">
        <v>1771</v>
      </c>
      <c r="D2101" s="178" t="s">
        <v>214</v>
      </c>
      <c r="E2101" s="179" t="s">
        <v>1772</v>
      </c>
      <c r="F2101" s="180" t="s">
        <v>1773</v>
      </c>
      <c r="G2101" s="181" t="s">
        <v>96</v>
      </c>
      <c r="H2101" s="182">
        <v>73.3</v>
      </c>
      <c r="I2101" s="183"/>
      <c r="J2101" s="184">
        <f>ROUND(I2101*H2101,2)</f>
        <v>0</v>
      </c>
      <c r="K2101" s="180" t="s">
        <v>19</v>
      </c>
      <c r="L2101" s="43"/>
      <c r="M2101" s="185" t="s">
        <v>19</v>
      </c>
      <c r="N2101" s="186" t="s">
        <v>48</v>
      </c>
      <c r="O2101" s="68"/>
      <c r="P2101" s="187">
        <f>O2101*H2101</f>
        <v>0</v>
      </c>
      <c r="Q2101" s="187">
        <v>7.3999999999999999E-4</v>
      </c>
      <c r="R2101" s="187">
        <f>Q2101*H2101</f>
        <v>5.4241999999999999E-2</v>
      </c>
      <c r="S2101" s="187">
        <v>0</v>
      </c>
      <c r="T2101" s="188">
        <f>S2101*H2101</f>
        <v>0</v>
      </c>
      <c r="U2101" s="38"/>
      <c r="V2101" s="38"/>
      <c r="W2101" s="38"/>
      <c r="X2101" s="38"/>
      <c r="Y2101" s="38"/>
      <c r="Z2101" s="38"/>
      <c r="AA2101" s="38"/>
      <c r="AB2101" s="38"/>
      <c r="AC2101" s="38"/>
      <c r="AD2101" s="38"/>
      <c r="AE2101" s="38"/>
      <c r="AR2101" s="189" t="s">
        <v>218</v>
      </c>
      <c r="AT2101" s="189" t="s">
        <v>214</v>
      </c>
      <c r="AU2101" s="189" t="s">
        <v>87</v>
      </c>
      <c r="AY2101" s="21" t="s">
        <v>211</v>
      </c>
      <c r="BE2101" s="190">
        <f>IF(N2101="základní",J2101,0)</f>
        <v>0</v>
      </c>
      <c r="BF2101" s="190">
        <f>IF(N2101="snížená",J2101,0)</f>
        <v>0</v>
      </c>
      <c r="BG2101" s="190">
        <f>IF(N2101="zákl. přenesená",J2101,0)</f>
        <v>0</v>
      </c>
      <c r="BH2101" s="190">
        <f>IF(N2101="sníž. přenesená",J2101,0)</f>
        <v>0</v>
      </c>
      <c r="BI2101" s="190">
        <f>IF(N2101="nulová",J2101,0)</f>
        <v>0</v>
      </c>
      <c r="BJ2101" s="21" t="s">
        <v>85</v>
      </c>
      <c r="BK2101" s="190">
        <f>ROUND(I2101*H2101,2)</f>
        <v>0</v>
      </c>
      <c r="BL2101" s="21" t="s">
        <v>218</v>
      </c>
      <c r="BM2101" s="189" t="s">
        <v>1774</v>
      </c>
    </row>
    <row r="2102" spans="1:65" s="13" customFormat="1">
      <c r="B2102" s="196"/>
      <c r="C2102" s="197"/>
      <c r="D2102" s="198" t="s">
        <v>222</v>
      </c>
      <c r="E2102" s="199" t="s">
        <v>19</v>
      </c>
      <c r="F2102" s="200" t="s">
        <v>223</v>
      </c>
      <c r="G2102" s="197"/>
      <c r="H2102" s="199" t="s">
        <v>19</v>
      </c>
      <c r="I2102" s="201"/>
      <c r="J2102" s="197"/>
      <c r="K2102" s="197"/>
      <c r="L2102" s="202"/>
      <c r="M2102" s="203"/>
      <c r="N2102" s="204"/>
      <c r="O2102" s="204"/>
      <c r="P2102" s="204"/>
      <c r="Q2102" s="204"/>
      <c r="R2102" s="204"/>
      <c r="S2102" s="204"/>
      <c r="T2102" s="205"/>
      <c r="AT2102" s="206" t="s">
        <v>222</v>
      </c>
      <c r="AU2102" s="206" t="s">
        <v>87</v>
      </c>
      <c r="AV2102" s="13" t="s">
        <v>85</v>
      </c>
      <c r="AW2102" s="13" t="s">
        <v>36</v>
      </c>
      <c r="AX2102" s="13" t="s">
        <v>77</v>
      </c>
      <c r="AY2102" s="206" t="s">
        <v>211</v>
      </c>
    </row>
    <row r="2103" spans="1:65" s="13" customFormat="1">
      <c r="B2103" s="196"/>
      <c r="C2103" s="197"/>
      <c r="D2103" s="198" t="s">
        <v>222</v>
      </c>
      <c r="E2103" s="199" t="s">
        <v>19</v>
      </c>
      <c r="F2103" s="200" t="s">
        <v>353</v>
      </c>
      <c r="G2103" s="197"/>
      <c r="H2103" s="199" t="s">
        <v>19</v>
      </c>
      <c r="I2103" s="201"/>
      <c r="J2103" s="197"/>
      <c r="K2103" s="197"/>
      <c r="L2103" s="202"/>
      <c r="M2103" s="203"/>
      <c r="N2103" s="204"/>
      <c r="O2103" s="204"/>
      <c r="P2103" s="204"/>
      <c r="Q2103" s="204"/>
      <c r="R2103" s="204"/>
      <c r="S2103" s="204"/>
      <c r="T2103" s="205"/>
      <c r="AT2103" s="206" t="s">
        <v>222</v>
      </c>
      <c r="AU2103" s="206" t="s">
        <v>87</v>
      </c>
      <c r="AV2103" s="13" t="s">
        <v>85</v>
      </c>
      <c r="AW2103" s="13" t="s">
        <v>36</v>
      </c>
      <c r="AX2103" s="13" t="s">
        <v>77</v>
      </c>
      <c r="AY2103" s="206" t="s">
        <v>211</v>
      </c>
    </row>
    <row r="2104" spans="1:65" s="13" customFormat="1">
      <c r="B2104" s="196"/>
      <c r="C2104" s="197"/>
      <c r="D2104" s="198" t="s">
        <v>222</v>
      </c>
      <c r="E2104" s="199" t="s">
        <v>19</v>
      </c>
      <c r="F2104" s="200" t="s">
        <v>1764</v>
      </c>
      <c r="G2104" s="197"/>
      <c r="H2104" s="199" t="s">
        <v>19</v>
      </c>
      <c r="I2104" s="201"/>
      <c r="J2104" s="197"/>
      <c r="K2104" s="197"/>
      <c r="L2104" s="202"/>
      <c r="M2104" s="203"/>
      <c r="N2104" s="204"/>
      <c r="O2104" s="204"/>
      <c r="P2104" s="204"/>
      <c r="Q2104" s="204"/>
      <c r="R2104" s="204"/>
      <c r="S2104" s="204"/>
      <c r="T2104" s="205"/>
      <c r="AT2104" s="206" t="s">
        <v>222</v>
      </c>
      <c r="AU2104" s="206" t="s">
        <v>87</v>
      </c>
      <c r="AV2104" s="13" t="s">
        <v>85</v>
      </c>
      <c r="AW2104" s="13" t="s">
        <v>36</v>
      </c>
      <c r="AX2104" s="13" t="s">
        <v>77</v>
      </c>
      <c r="AY2104" s="206" t="s">
        <v>211</v>
      </c>
    </row>
    <row r="2105" spans="1:65" s="13" customFormat="1">
      <c r="B2105" s="196"/>
      <c r="C2105" s="197"/>
      <c r="D2105" s="198" t="s">
        <v>222</v>
      </c>
      <c r="E2105" s="199" t="s">
        <v>19</v>
      </c>
      <c r="F2105" s="200" t="s">
        <v>1765</v>
      </c>
      <c r="G2105" s="197"/>
      <c r="H2105" s="199" t="s">
        <v>19</v>
      </c>
      <c r="I2105" s="201"/>
      <c r="J2105" s="197"/>
      <c r="K2105" s="197"/>
      <c r="L2105" s="202"/>
      <c r="M2105" s="203"/>
      <c r="N2105" s="204"/>
      <c r="O2105" s="204"/>
      <c r="P2105" s="204"/>
      <c r="Q2105" s="204"/>
      <c r="R2105" s="204"/>
      <c r="S2105" s="204"/>
      <c r="T2105" s="205"/>
      <c r="AT2105" s="206" t="s">
        <v>222</v>
      </c>
      <c r="AU2105" s="206" t="s">
        <v>87</v>
      </c>
      <c r="AV2105" s="13" t="s">
        <v>85</v>
      </c>
      <c r="AW2105" s="13" t="s">
        <v>36</v>
      </c>
      <c r="AX2105" s="13" t="s">
        <v>77</v>
      </c>
      <c r="AY2105" s="206" t="s">
        <v>211</v>
      </c>
    </row>
    <row r="2106" spans="1:65" s="13" customFormat="1">
      <c r="B2106" s="196"/>
      <c r="C2106" s="197"/>
      <c r="D2106" s="198" t="s">
        <v>222</v>
      </c>
      <c r="E2106" s="199" t="s">
        <v>19</v>
      </c>
      <c r="F2106" s="200" t="s">
        <v>1766</v>
      </c>
      <c r="G2106" s="197"/>
      <c r="H2106" s="199" t="s">
        <v>19</v>
      </c>
      <c r="I2106" s="201"/>
      <c r="J2106" s="197"/>
      <c r="K2106" s="197"/>
      <c r="L2106" s="202"/>
      <c r="M2106" s="203"/>
      <c r="N2106" s="204"/>
      <c r="O2106" s="204"/>
      <c r="P2106" s="204"/>
      <c r="Q2106" s="204"/>
      <c r="R2106" s="204"/>
      <c r="S2106" s="204"/>
      <c r="T2106" s="205"/>
      <c r="AT2106" s="206" t="s">
        <v>222</v>
      </c>
      <c r="AU2106" s="206" t="s">
        <v>87</v>
      </c>
      <c r="AV2106" s="13" t="s">
        <v>85</v>
      </c>
      <c r="AW2106" s="13" t="s">
        <v>36</v>
      </c>
      <c r="AX2106" s="13" t="s">
        <v>77</v>
      </c>
      <c r="AY2106" s="206" t="s">
        <v>211</v>
      </c>
    </row>
    <row r="2107" spans="1:65" s="14" customFormat="1">
      <c r="B2107" s="207"/>
      <c r="C2107" s="208"/>
      <c r="D2107" s="198" t="s">
        <v>222</v>
      </c>
      <c r="E2107" s="209" t="s">
        <v>19</v>
      </c>
      <c r="F2107" s="210" t="s">
        <v>1775</v>
      </c>
      <c r="G2107" s="208"/>
      <c r="H2107" s="211">
        <v>73.3</v>
      </c>
      <c r="I2107" s="212"/>
      <c r="J2107" s="208"/>
      <c r="K2107" s="208"/>
      <c r="L2107" s="213"/>
      <c r="M2107" s="214"/>
      <c r="N2107" s="215"/>
      <c r="O2107" s="215"/>
      <c r="P2107" s="215"/>
      <c r="Q2107" s="215"/>
      <c r="R2107" s="215"/>
      <c r="S2107" s="215"/>
      <c r="T2107" s="216"/>
      <c r="AT2107" s="217" t="s">
        <v>222</v>
      </c>
      <c r="AU2107" s="217" t="s">
        <v>87</v>
      </c>
      <c r="AV2107" s="14" t="s">
        <v>87</v>
      </c>
      <c r="AW2107" s="14" t="s">
        <v>36</v>
      </c>
      <c r="AX2107" s="14" t="s">
        <v>77</v>
      </c>
      <c r="AY2107" s="217" t="s">
        <v>211</v>
      </c>
    </row>
    <row r="2108" spans="1:65" s="15" customFormat="1">
      <c r="B2108" s="218"/>
      <c r="C2108" s="219"/>
      <c r="D2108" s="198" t="s">
        <v>222</v>
      </c>
      <c r="E2108" s="220" t="s">
        <v>19</v>
      </c>
      <c r="F2108" s="221" t="s">
        <v>227</v>
      </c>
      <c r="G2108" s="219"/>
      <c r="H2108" s="222">
        <v>73.3</v>
      </c>
      <c r="I2108" s="223"/>
      <c r="J2108" s="219"/>
      <c r="K2108" s="219"/>
      <c r="L2108" s="224"/>
      <c r="M2108" s="225"/>
      <c r="N2108" s="226"/>
      <c r="O2108" s="226"/>
      <c r="P2108" s="226"/>
      <c r="Q2108" s="226"/>
      <c r="R2108" s="226"/>
      <c r="S2108" s="226"/>
      <c r="T2108" s="227"/>
      <c r="AT2108" s="228" t="s">
        <v>222</v>
      </c>
      <c r="AU2108" s="228" t="s">
        <v>87</v>
      </c>
      <c r="AV2108" s="15" t="s">
        <v>218</v>
      </c>
      <c r="AW2108" s="15" t="s">
        <v>36</v>
      </c>
      <c r="AX2108" s="15" t="s">
        <v>85</v>
      </c>
      <c r="AY2108" s="228" t="s">
        <v>211</v>
      </c>
    </row>
    <row r="2109" spans="1:65" s="2" customFormat="1" ht="24.2" customHeight="1">
      <c r="A2109" s="38"/>
      <c r="B2109" s="39"/>
      <c r="C2109" s="178" t="s">
        <v>1776</v>
      </c>
      <c r="D2109" s="178" t="s">
        <v>214</v>
      </c>
      <c r="E2109" s="179" t="s">
        <v>1777</v>
      </c>
      <c r="F2109" s="180" t="s">
        <v>1778</v>
      </c>
      <c r="G2109" s="181" t="s">
        <v>96</v>
      </c>
      <c r="H2109" s="182">
        <v>1166.8810000000001</v>
      </c>
      <c r="I2109" s="183"/>
      <c r="J2109" s="184">
        <f>ROUND(I2109*H2109,2)</f>
        <v>0</v>
      </c>
      <c r="K2109" s="180" t="s">
        <v>19</v>
      </c>
      <c r="L2109" s="43"/>
      <c r="M2109" s="185" t="s">
        <v>19</v>
      </c>
      <c r="N2109" s="186" t="s">
        <v>48</v>
      </c>
      <c r="O2109" s="68"/>
      <c r="P2109" s="187">
        <f>O2109*H2109</f>
        <v>0</v>
      </c>
      <c r="Q2109" s="187">
        <v>0</v>
      </c>
      <c r="R2109" s="187">
        <f>Q2109*H2109</f>
        <v>0</v>
      </c>
      <c r="S2109" s="187">
        <v>0</v>
      </c>
      <c r="T2109" s="188">
        <f>S2109*H2109</f>
        <v>0</v>
      </c>
      <c r="U2109" s="38"/>
      <c r="V2109" s="38"/>
      <c r="W2109" s="38"/>
      <c r="X2109" s="38"/>
      <c r="Y2109" s="38"/>
      <c r="Z2109" s="38"/>
      <c r="AA2109" s="38"/>
      <c r="AB2109" s="38"/>
      <c r="AC2109" s="38"/>
      <c r="AD2109" s="38"/>
      <c r="AE2109" s="38"/>
      <c r="AR2109" s="189" t="s">
        <v>218</v>
      </c>
      <c r="AT2109" s="189" t="s">
        <v>214</v>
      </c>
      <c r="AU2109" s="189" t="s">
        <v>87</v>
      </c>
      <c r="AY2109" s="21" t="s">
        <v>211</v>
      </c>
      <c r="BE2109" s="190">
        <f>IF(N2109="základní",J2109,0)</f>
        <v>0</v>
      </c>
      <c r="BF2109" s="190">
        <f>IF(N2109="snížená",J2109,0)</f>
        <v>0</v>
      </c>
      <c r="BG2109" s="190">
        <f>IF(N2109="zákl. přenesená",J2109,0)</f>
        <v>0</v>
      </c>
      <c r="BH2109" s="190">
        <f>IF(N2109="sníž. přenesená",J2109,0)</f>
        <v>0</v>
      </c>
      <c r="BI2109" s="190">
        <f>IF(N2109="nulová",J2109,0)</f>
        <v>0</v>
      </c>
      <c r="BJ2109" s="21" t="s">
        <v>85</v>
      </c>
      <c r="BK2109" s="190">
        <f>ROUND(I2109*H2109,2)</f>
        <v>0</v>
      </c>
      <c r="BL2109" s="21" t="s">
        <v>218</v>
      </c>
      <c r="BM2109" s="189" t="s">
        <v>1779</v>
      </c>
    </row>
    <row r="2110" spans="1:65" s="14" customFormat="1">
      <c r="B2110" s="207"/>
      <c r="C2110" s="208"/>
      <c r="D2110" s="198" t="s">
        <v>222</v>
      </c>
      <c r="E2110" s="209" t="s">
        <v>19</v>
      </c>
      <c r="F2110" s="210" t="s">
        <v>135</v>
      </c>
      <c r="G2110" s="208"/>
      <c r="H2110" s="211">
        <v>570.35</v>
      </c>
      <c r="I2110" s="212"/>
      <c r="J2110" s="208"/>
      <c r="K2110" s="208"/>
      <c r="L2110" s="213"/>
      <c r="M2110" s="214"/>
      <c r="N2110" s="215"/>
      <c r="O2110" s="215"/>
      <c r="P2110" s="215"/>
      <c r="Q2110" s="215"/>
      <c r="R2110" s="215"/>
      <c r="S2110" s="215"/>
      <c r="T2110" s="216"/>
      <c r="AT2110" s="217" t="s">
        <v>222</v>
      </c>
      <c r="AU2110" s="217" t="s">
        <v>87</v>
      </c>
      <c r="AV2110" s="14" t="s">
        <v>87</v>
      </c>
      <c r="AW2110" s="14" t="s">
        <v>36</v>
      </c>
      <c r="AX2110" s="14" t="s">
        <v>77</v>
      </c>
      <c r="AY2110" s="217" t="s">
        <v>211</v>
      </c>
    </row>
    <row r="2111" spans="1:65" s="14" customFormat="1">
      <c r="B2111" s="207"/>
      <c r="C2111" s="208"/>
      <c r="D2111" s="198" t="s">
        <v>222</v>
      </c>
      <c r="E2111" s="209" t="s">
        <v>19</v>
      </c>
      <c r="F2111" s="210" t="s">
        <v>138</v>
      </c>
      <c r="G2111" s="208"/>
      <c r="H2111" s="211">
        <v>161.55000000000001</v>
      </c>
      <c r="I2111" s="212"/>
      <c r="J2111" s="208"/>
      <c r="K2111" s="208"/>
      <c r="L2111" s="213"/>
      <c r="M2111" s="214"/>
      <c r="N2111" s="215"/>
      <c r="O2111" s="215"/>
      <c r="P2111" s="215"/>
      <c r="Q2111" s="215"/>
      <c r="R2111" s="215"/>
      <c r="S2111" s="215"/>
      <c r="T2111" s="216"/>
      <c r="AT2111" s="217" t="s">
        <v>222</v>
      </c>
      <c r="AU2111" s="217" t="s">
        <v>87</v>
      </c>
      <c r="AV2111" s="14" t="s">
        <v>87</v>
      </c>
      <c r="AW2111" s="14" t="s">
        <v>36</v>
      </c>
      <c r="AX2111" s="14" t="s">
        <v>77</v>
      </c>
      <c r="AY2111" s="217" t="s">
        <v>211</v>
      </c>
    </row>
    <row r="2112" spans="1:65" s="14" customFormat="1">
      <c r="B2112" s="207"/>
      <c r="C2112" s="208"/>
      <c r="D2112" s="198" t="s">
        <v>222</v>
      </c>
      <c r="E2112" s="209" t="s">
        <v>19</v>
      </c>
      <c r="F2112" s="210" t="s">
        <v>141</v>
      </c>
      <c r="G2112" s="208"/>
      <c r="H2112" s="211">
        <v>158.9</v>
      </c>
      <c r="I2112" s="212"/>
      <c r="J2112" s="208"/>
      <c r="K2112" s="208"/>
      <c r="L2112" s="213"/>
      <c r="M2112" s="214"/>
      <c r="N2112" s="215"/>
      <c r="O2112" s="215"/>
      <c r="P2112" s="215"/>
      <c r="Q2112" s="215"/>
      <c r="R2112" s="215"/>
      <c r="S2112" s="215"/>
      <c r="T2112" s="216"/>
      <c r="AT2112" s="217" t="s">
        <v>222</v>
      </c>
      <c r="AU2112" s="217" t="s">
        <v>87</v>
      </c>
      <c r="AV2112" s="14" t="s">
        <v>87</v>
      </c>
      <c r="AW2112" s="14" t="s">
        <v>36</v>
      </c>
      <c r="AX2112" s="14" t="s">
        <v>77</v>
      </c>
      <c r="AY2112" s="217" t="s">
        <v>211</v>
      </c>
    </row>
    <row r="2113" spans="1:65" s="14" customFormat="1">
      <c r="B2113" s="207"/>
      <c r="C2113" s="208"/>
      <c r="D2113" s="198" t="s">
        <v>222</v>
      </c>
      <c r="E2113" s="209" t="s">
        <v>19</v>
      </c>
      <c r="F2113" s="210" t="s">
        <v>144</v>
      </c>
      <c r="G2113" s="208"/>
      <c r="H2113" s="211">
        <v>276.08100000000002</v>
      </c>
      <c r="I2113" s="212"/>
      <c r="J2113" s="208"/>
      <c r="K2113" s="208"/>
      <c r="L2113" s="213"/>
      <c r="M2113" s="214"/>
      <c r="N2113" s="215"/>
      <c r="O2113" s="215"/>
      <c r="P2113" s="215"/>
      <c r="Q2113" s="215"/>
      <c r="R2113" s="215"/>
      <c r="S2113" s="215"/>
      <c r="T2113" s="216"/>
      <c r="AT2113" s="217" t="s">
        <v>222</v>
      </c>
      <c r="AU2113" s="217" t="s">
        <v>87</v>
      </c>
      <c r="AV2113" s="14" t="s">
        <v>87</v>
      </c>
      <c r="AW2113" s="14" t="s">
        <v>36</v>
      </c>
      <c r="AX2113" s="14" t="s">
        <v>77</v>
      </c>
      <c r="AY2113" s="217" t="s">
        <v>211</v>
      </c>
    </row>
    <row r="2114" spans="1:65" s="15" customFormat="1">
      <c r="B2114" s="218"/>
      <c r="C2114" s="219"/>
      <c r="D2114" s="198" t="s">
        <v>222</v>
      </c>
      <c r="E2114" s="220" t="s">
        <v>19</v>
      </c>
      <c r="F2114" s="221" t="s">
        <v>227</v>
      </c>
      <c r="G2114" s="219"/>
      <c r="H2114" s="222">
        <v>1166.8810000000001</v>
      </c>
      <c r="I2114" s="223"/>
      <c r="J2114" s="219"/>
      <c r="K2114" s="219"/>
      <c r="L2114" s="224"/>
      <c r="M2114" s="225"/>
      <c r="N2114" s="226"/>
      <c r="O2114" s="226"/>
      <c r="P2114" s="226"/>
      <c r="Q2114" s="226"/>
      <c r="R2114" s="226"/>
      <c r="S2114" s="226"/>
      <c r="T2114" s="227"/>
      <c r="AT2114" s="228" t="s">
        <v>222</v>
      </c>
      <c r="AU2114" s="228" t="s">
        <v>87</v>
      </c>
      <c r="AV2114" s="15" t="s">
        <v>218</v>
      </c>
      <c r="AW2114" s="15" t="s">
        <v>36</v>
      </c>
      <c r="AX2114" s="15" t="s">
        <v>85</v>
      </c>
      <c r="AY2114" s="228" t="s">
        <v>211</v>
      </c>
    </row>
    <row r="2115" spans="1:65" s="12" customFormat="1" ht="22.9" customHeight="1">
      <c r="B2115" s="162"/>
      <c r="C2115" s="163"/>
      <c r="D2115" s="164" t="s">
        <v>76</v>
      </c>
      <c r="E2115" s="176" t="s">
        <v>1780</v>
      </c>
      <c r="F2115" s="176" t="s">
        <v>1781</v>
      </c>
      <c r="G2115" s="163"/>
      <c r="H2115" s="163"/>
      <c r="I2115" s="166"/>
      <c r="J2115" s="177">
        <f>BK2115</f>
        <v>0</v>
      </c>
      <c r="K2115" s="163"/>
      <c r="L2115" s="168"/>
      <c r="M2115" s="169"/>
      <c r="N2115" s="170"/>
      <c r="O2115" s="170"/>
      <c r="P2115" s="171">
        <f>SUM(P2116:P2129)</f>
        <v>0</v>
      </c>
      <c r="Q2115" s="170"/>
      <c r="R2115" s="171">
        <f>SUM(R2116:R2129)</f>
        <v>0.11640996000000001</v>
      </c>
      <c r="S2115" s="170"/>
      <c r="T2115" s="172">
        <f>SUM(T2116:T2129)</f>
        <v>0</v>
      </c>
      <c r="AR2115" s="173" t="s">
        <v>87</v>
      </c>
      <c r="AT2115" s="174" t="s">
        <v>76</v>
      </c>
      <c r="AU2115" s="174" t="s">
        <v>85</v>
      </c>
      <c r="AY2115" s="173" t="s">
        <v>211</v>
      </c>
      <c r="BK2115" s="175">
        <f>SUM(BK2116:BK2129)</f>
        <v>0</v>
      </c>
    </row>
    <row r="2116" spans="1:65" s="2" customFormat="1" ht="24.2" customHeight="1">
      <c r="A2116" s="38"/>
      <c r="B2116" s="39"/>
      <c r="C2116" s="178" t="s">
        <v>1782</v>
      </c>
      <c r="D2116" s="178" t="s">
        <v>214</v>
      </c>
      <c r="E2116" s="179" t="s">
        <v>1783</v>
      </c>
      <c r="F2116" s="180" t="s">
        <v>1784</v>
      </c>
      <c r="G2116" s="181" t="s">
        <v>96</v>
      </c>
      <c r="H2116" s="182">
        <v>190.83600000000001</v>
      </c>
      <c r="I2116" s="183"/>
      <c r="J2116" s="184">
        <f>ROUND(I2116*H2116,2)</f>
        <v>0</v>
      </c>
      <c r="K2116" s="180" t="s">
        <v>217</v>
      </c>
      <c r="L2116" s="43"/>
      <c r="M2116" s="185" t="s">
        <v>19</v>
      </c>
      <c r="N2116" s="186" t="s">
        <v>48</v>
      </c>
      <c r="O2116" s="68"/>
      <c r="P2116" s="187">
        <f>O2116*H2116</f>
        <v>0</v>
      </c>
      <c r="Q2116" s="187">
        <v>2.1000000000000001E-4</v>
      </c>
      <c r="R2116" s="187">
        <f>Q2116*H2116</f>
        <v>4.0075560000000003E-2</v>
      </c>
      <c r="S2116" s="187">
        <v>0</v>
      </c>
      <c r="T2116" s="188">
        <f>S2116*H2116</f>
        <v>0</v>
      </c>
      <c r="U2116" s="38"/>
      <c r="V2116" s="38"/>
      <c r="W2116" s="38"/>
      <c r="X2116" s="38"/>
      <c r="Y2116" s="38"/>
      <c r="Z2116" s="38"/>
      <c r="AA2116" s="38"/>
      <c r="AB2116" s="38"/>
      <c r="AC2116" s="38"/>
      <c r="AD2116" s="38"/>
      <c r="AE2116" s="38"/>
      <c r="AR2116" s="189" t="s">
        <v>315</v>
      </c>
      <c r="AT2116" s="189" t="s">
        <v>214</v>
      </c>
      <c r="AU2116" s="189" t="s">
        <v>87</v>
      </c>
      <c r="AY2116" s="21" t="s">
        <v>211</v>
      </c>
      <c r="BE2116" s="190">
        <f>IF(N2116="základní",J2116,0)</f>
        <v>0</v>
      </c>
      <c r="BF2116" s="190">
        <f>IF(N2116="snížená",J2116,0)</f>
        <v>0</v>
      </c>
      <c r="BG2116" s="190">
        <f>IF(N2116="zákl. přenesená",J2116,0)</f>
        <v>0</v>
      </c>
      <c r="BH2116" s="190">
        <f>IF(N2116="sníž. přenesená",J2116,0)</f>
        <v>0</v>
      </c>
      <c r="BI2116" s="190">
        <f>IF(N2116="nulová",J2116,0)</f>
        <v>0</v>
      </c>
      <c r="BJ2116" s="21" t="s">
        <v>85</v>
      </c>
      <c r="BK2116" s="190">
        <f>ROUND(I2116*H2116,2)</f>
        <v>0</v>
      </c>
      <c r="BL2116" s="21" t="s">
        <v>315</v>
      </c>
      <c r="BM2116" s="189" t="s">
        <v>1785</v>
      </c>
    </row>
    <row r="2117" spans="1:65" s="2" customFormat="1">
      <c r="A2117" s="38"/>
      <c r="B2117" s="39"/>
      <c r="C2117" s="40"/>
      <c r="D2117" s="191" t="s">
        <v>220</v>
      </c>
      <c r="E2117" s="40"/>
      <c r="F2117" s="192" t="s">
        <v>1786</v>
      </c>
      <c r="G2117" s="40"/>
      <c r="H2117" s="40"/>
      <c r="I2117" s="193"/>
      <c r="J2117" s="40"/>
      <c r="K2117" s="40"/>
      <c r="L2117" s="43"/>
      <c r="M2117" s="194"/>
      <c r="N2117" s="195"/>
      <c r="O2117" s="68"/>
      <c r="P2117" s="68"/>
      <c r="Q2117" s="68"/>
      <c r="R2117" s="68"/>
      <c r="S2117" s="68"/>
      <c r="T2117" s="69"/>
      <c r="U2117" s="38"/>
      <c r="V2117" s="38"/>
      <c r="W2117" s="38"/>
      <c r="X2117" s="38"/>
      <c r="Y2117" s="38"/>
      <c r="Z2117" s="38"/>
      <c r="AA2117" s="38"/>
      <c r="AB2117" s="38"/>
      <c r="AC2117" s="38"/>
      <c r="AD2117" s="38"/>
      <c r="AE2117" s="38"/>
      <c r="AT2117" s="21" t="s">
        <v>220</v>
      </c>
      <c r="AU2117" s="21" t="s">
        <v>87</v>
      </c>
    </row>
    <row r="2118" spans="1:65" s="2" customFormat="1" ht="24.2" customHeight="1">
      <c r="A2118" s="38"/>
      <c r="B2118" s="39"/>
      <c r="C2118" s="178" t="s">
        <v>1787</v>
      </c>
      <c r="D2118" s="178" t="s">
        <v>214</v>
      </c>
      <c r="E2118" s="179" t="s">
        <v>1788</v>
      </c>
      <c r="F2118" s="180" t="s">
        <v>1789</v>
      </c>
      <c r="G2118" s="181" t="s">
        <v>96</v>
      </c>
      <c r="H2118" s="182">
        <v>190.83600000000001</v>
      </c>
      <c r="I2118" s="183"/>
      <c r="J2118" s="184">
        <f>ROUND(I2118*H2118,2)</f>
        <v>0</v>
      </c>
      <c r="K2118" s="180" t="s">
        <v>217</v>
      </c>
      <c r="L2118" s="43"/>
      <c r="M2118" s="185" t="s">
        <v>19</v>
      </c>
      <c r="N2118" s="186" t="s">
        <v>48</v>
      </c>
      <c r="O2118" s="68"/>
      <c r="P2118" s="187">
        <f>O2118*H2118</f>
        <v>0</v>
      </c>
      <c r="Q2118" s="187">
        <v>4.0000000000000002E-4</v>
      </c>
      <c r="R2118" s="187">
        <f>Q2118*H2118</f>
        <v>7.6334400000000011E-2</v>
      </c>
      <c r="S2118" s="187">
        <v>0</v>
      </c>
      <c r="T2118" s="188">
        <f>S2118*H2118</f>
        <v>0</v>
      </c>
      <c r="U2118" s="38"/>
      <c r="V2118" s="38"/>
      <c r="W2118" s="38"/>
      <c r="X2118" s="38"/>
      <c r="Y2118" s="38"/>
      <c r="Z2118" s="38"/>
      <c r="AA2118" s="38"/>
      <c r="AB2118" s="38"/>
      <c r="AC2118" s="38"/>
      <c r="AD2118" s="38"/>
      <c r="AE2118" s="38"/>
      <c r="AR2118" s="189" t="s">
        <v>315</v>
      </c>
      <c r="AT2118" s="189" t="s">
        <v>214</v>
      </c>
      <c r="AU2118" s="189" t="s">
        <v>87</v>
      </c>
      <c r="AY2118" s="21" t="s">
        <v>211</v>
      </c>
      <c r="BE2118" s="190">
        <f>IF(N2118="základní",J2118,0)</f>
        <v>0</v>
      </c>
      <c r="BF2118" s="190">
        <f>IF(N2118="snížená",J2118,0)</f>
        <v>0</v>
      </c>
      <c r="BG2118" s="190">
        <f>IF(N2118="zákl. přenesená",J2118,0)</f>
        <v>0</v>
      </c>
      <c r="BH2118" s="190">
        <f>IF(N2118="sníž. přenesená",J2118,0)</f>
        <v>0</v>
      </c>
      <c r="BI2118" s="190">
        <f>IF(N2118="nulová",J2118,0)</f>
        <v>0</v>
      </c>
      <c r="BJ2118" s="21" t="s">
        <v>85</v>
      </c>
      <c r="BK2118" s="190">
        <f>ROUND(I2118*H2118,2)</f>
        <v>0</v>
      </c>
      <c r="BL2118" s="21" t="s">
        <v>315</v>
      </c>
      <c r="BM2118" s="189" t="s">
        <v>1790</v>
      </c>
    </row>
    <row r="2119" spans="1:65" s="2" customFormat="1">
      <c r="A2119" s="38"/>
      <c r="B2119" s="39"/>
      <c r="C2119" s="40"/>
      <c r="D2119" s="191" t="s">
        <v>220</v>
      </c>
      <c r="E2119" s="40"/>
      <c r="F2119" s="192" t="s">
        <v>1791</v>
      </c>
      <c r="G2119" s="40"/>
      <c r="H2119" s="40"/>
      <c r="I2119" s="193"/>
      <c r="J2119" s="40"/>
      <c r="K2119" s="40"/>
      <c r="L2119" s="43"/>
      <c r="M2119" s="194"/>
      <c r="N2119" s="195"/>
      <c r="O2119" s="68"/>
      <c r="P2119" s="68"/>
      <c r="Q2119" s="68"/>
      <c r="R2119" s="68"/>
      <c r="S2119" s="68"/>
      <c r="T2119" s="69"/>
      <c r="U2119" s="38"/>
      <c r="V2119" s="38"/>
      <c r="W2119" s="38"/>
      <c r="X2119" s="38"/>
      <c r="Y2119" s="38"/>
      <c r="Z2119" s="38"/>
      <c r="AA2119" s="38"/>
      <c r="AB2119" s="38"/>
      <c r="AC2119" s="38"/>
      <c r="AD2119" s="38"/>
      <c r="AE2119" s="38"/>
      <c r="AT2119" s="21" t="s">
        <v>220</v>
      </c>
      <c r="AU2119" s="21" t="s">
        <v>87</v>
      </c>
    </row>
    <row r="2120" spans="1:65" s="13" customFormat="1">
      <c r="B2120" s="196"/>
      <c r="C2120" s="197"/>
      <c r="D2120" s="198" t="s">
        <v>222</v>
      </c>
      <c r="E2120" s="199" t="s">
        <v>19</v>
      </c>
      <c r="F2120" s="200" t="s">
        <v>223</v>
      </c>
      <c r="G2120" s="197"/>
      <c r="H2120" s="199" t="s">
        <v>19</v>
      </c>
      <c r="I2120" s="201"/>
      <c r="J2120" s="197"/>
      <c r="K2120" s="197"/>
      <c r="L2120" s="202"/>
      <c r="M2120" s="203"/>
      <c r="N2120" s="204"/>
      <c r="O2120" s="204"/>
      <c r="P2120" s="204"/>
      <c r="Q2120" s="204"/>
      <c r="R2120" s="204"/>
      <c r="S2120" s="204"/>
      <c r="T2120" s="205"/>
      <c r="AT2120" s="206" t="s">
        <v>222</v>
      </c>
      <c r="AU2120" s="206" t="s">
        <v>87</v>
      </c>
      <c r="AV2120" s="13" t="s">
        <v>85</v>
      </c>
      <c r="AW2120" s="13" t="s">
        <v>36</v>
      </c>
      <c r="AX2120" s="13" t="s">
        <v>77</v>
      </c>
      <c r="AY2120" s="206" t="s">
        <v>211</v>
      </c>
    </row>
    <row r="2121" spans="1:65" s="13" customFormat="1">
      <c r="B2121" s="196"/>
      <c r="C2121" s="197"/>
      <c r="D2121" s="198" t="s">
        <v>222</v>
      </c>
      <c r="E2121" s="199" t="s">
        <v>19</v>
      </c>
      <c r="F2121" s="200" t="s">
        <v>224</v>
      </c>
      <c r="G2121" s="197"/>
      <c r="H2121" s="199" t="s">
        <v>19</v>
      </c>
      <c r="I2121" s="201"/>
      <c r="J2121" s="197"/>
      <c r="K2121" s="197"/>
      <c r="L2121" s="202"/>
      <c r="M2121" s="203"/>
      <c r="N2121" s="204"/>
      <c r="O2121" s="204"/>
      <c r="P2121" s="204"/>
      <c r="Q2121" s="204"/>
      <c r="R2121" s="204"/>
      <c r="S2121" s="204"/>
      <c r="T2121" s="205"/>
      <c r="AT2121" s="206" t="s">
        <v>222</v>
      </c>
      <c r="AU2121" s="206" t="s">
        <v>87</v>
      </c>
      <c r="AV2121" s="13" t="s">
        <v>85</v>
      </c>
      <c r="AW2121" s="13" t="s">
        <v>36</v>
      </c>
      <c r="AX2121" s="13" t="s">
        <v>77</v>
      </c>
      <c r="AY2121" s="206" t="s">
        <v>211</v>
      </c>
    </row>
    <row r="2122" spans="1:65" s="13" customFormat="1">
      <c r="B2122" s="196"/>
      <c r="C2122" s="197"/>
      <c r="D2122" s="198" t="s">
        <v>222</v>
      </c>
      <c r="E2122" s="199" t="s">
        <v>19</v>
      </c>
      <c r="F2122" s="200" t="s">
        <v>225</v>
      </c>
      <c r="G2122" s="197"/>
      <c r="H2122" s="199" t="s">
        <v>19</v>
      </c>
      <c r="I2122" s="201"/>
      <c r="J2122" s="197"/>
      <c r="K2122" s="197"/>
      <c r="L2122" s="202"/>
      <c r="M2122" s="203"/>
      <c r="N2122" s="204"/>
      <c r="O2122" s="204"/>
      <c r="P2122" s="204"/>
      <c r="Q2122" s="204"/>
      <c r="R2122" s="204"/>
      <c r="S2122" s="204"/>
      <c r="T2122" s="205"/>
      <c r="AT2122" s="206" t="s">
        <v>222</v>
      </c>
      <c r="AU2122" s="206" t="s">
        <v>87</v>
      </c>
      <c r="AV2122" s="13" t="s">
        <v>85</v>
      </c>
      <c r="AW2122" s="13" t="s">
        <v>36</v>
      </c>
      <c r="AX2122" s="13" t="s">
        <v>77</v>
      </c>
      <c r="AY2122" s="206" t="s">
        <v>211</v>
      </c>
    </row>
    <row r="2123" spans="1:65" s="14" customFormat="1">
      <c r="B2123" s="207"/>
      <c r="C2123" s="208"/>
      <c r="D2123" s="198" t="s">
        <v>222</v>
      </c>
      <c r="E2123" s="209" t="s">
        <v>19</v>
      </c>
      <c r="F2123" s="210" t="s">
        <v>232</v>
      </c>
      <c r="G2123" s="208"/>
      <c r="H2123" s="211">
        <v>27.5</v>
      </c>
      <c r="I2123" s="212"/>
      <c r="J2123" s="208"/>
      <c r="K2123" s="208"/>
      <c r="L2123" s="213"/>
      <c r="M2123" s="214"/>
      <c r="N2123" s="215"/>
      <c r="O2123" s="215"/>
      <c r="P2123" s="215"/>
      <c r="Q2123" s="215"/>
      <c r="R2123" s="215"/>
      <c r="S2123" s="215"/>
      <c r="T2123" s="216"/>
      <c r="AT2123" s="217" t="s">
        <v>222</v>
      </c>
      <c r="AU2123" s="217" t="s">
        <v>87</v>
      </c>
      <c r="AV2123" s="14" t="s">
        <v>87</v>
      </c>
      <c r="AW2123" s="14" t="s">
        <v>36</v>
      </c>
      <c r="AX2123" s="14" t="s">
        <v>77</v>
      </c>
      <c r="AY2123" s="217" t="s">
        <v>211</v>
      </c>
    </row>
    <row r="2124" spans="1:65" s="13" customFormat="1">
      <c r="B2124" s="196"/>
      <c r="C2124" s="197"/>
      <c r="D2124" s="198" t="s">
        <v>222</v>
      </c>
      <c r="E2124" s="199" t="s">
        <v>19</v>
      </c>
      <c r="F2124" s="200" t="s">
        <v>223</v>
      </c>
      <c r="G2124" s="197"/>
      <c r="H2124" s="199" t="s">
        <v>19</v>
      </c>
      <c r="I2124" s="201"/>
      <c r="J2124" s="197"/>
      <c r="K2124" s="197"/>
      <c r="L2124" s="202"/>
      <c r="M2124" s="203"/>
      <c r="N2124" s="204"/>
      <c r="O2124" s="204"/>
      <c r="P2124" s="204"/>
      <c r="Q2124" s="204"/>
      <c r="R2124" s="204"/>
      <c r="S2124" s="204"/>
      <c r="T2124" s="205"/>
      <c r="AT2124" s="206" t="s">
        <v>222</v>
      </c>
      <c r="AU2124" s="206" t="s">
        <v>87</v>
      </c>
      <c r="AV2124" s="13" t="s">
        <v>85</v>
      </c>
      <c r="AW2124" s="13" t="s">
        <v>36</v>
      </c>
      <c r="AX2124" s="13" t="s">
        <v>77</v>
      </c>
      <c r="AY2124" s="206" t="s">
        <v>211</v>
      </c>
    </row>
    <row r="2125" spans="1:65" s="13" customFormat="1">
      <c r="B2125" s="196"/>
      <c r="C2125" s="197"/>
      <c r="D2125" s="198" t="s">
        <v>222</v>
      </c>
      <c r="E2125" s="199" t="s">
        <v>19</v>
      </c>
      <c r="F2125" s="200" t="s">
        <v>247</v>
      </c>
      <c r="G2125" s="197"/>
      <c r="H2125" s="199" t="s">
        <v>19</v>
      </c>
      <c r="I2125" s="201"/>
      <c r="J2125" s="197"/>
      <c r="K2125" s="197"/>
      <c r="L2125" s="202"/>
      <c r="M2125" s="203"/>
      <c r="N2125" s="204"/>
      <c r="O2125" s="204"/>
      <c r="P2125" s="204"/>
      <c r="Q2125" s="204"/>
      <c r="R2125" s="204"/>
      <c r="S2125" s="204"/>
      <c r="T2125" s="205"/>
      <c r="AT2125" s="206" t="s">
        <v>222</v>
      </c>
      <c r="AU2125" s="206" t="s">
        <v>87</v>
      </c>
      <c r="AV2125" s="13" t="s">
        <v>85</v>
      </c>
      <c r="AW2125" s="13" t="s">
        <v>36</v>
      </c>
      <c r="AX2125" s="13" t="s">
        <v>77</v>
      </c>
      <c r="AY2125" s="206" t="s">
        <v>211</v>
      </c>
    </row>
    <row r="2126" spans="1:65" s="13" customFormat="1">
      <c r="B2126" s="196"/>
      <c r="C2126" s="197"/>
      <c r="D2126" s="198" t="s">
        <v>222</v>
      </c>
      <c r="E2126" s="199" t="s">
        <v>19</v>
      </c>
      <c r="F2126" s="200" t="s">
        <v>248</v>
      </c>
      <c r="G2126" s="197"/>
      <c r="H2126" s="199" t="s">
        <v>19</v>
      </c>
      <c r="I2126" s="201"/>
      <c r="J2126" s="197"/>
      <c r="K2126" s="197"/>
      <c r="L2126" s="202"/>
      <c r="M2126" s="203"/>
      <c r="N2126" s="204"/>
      <c r="O2126" s="204"/>
      <c r="P2126" s="204"/>
      <c r="Q2126" s="204"/>
      <c r="R2126" s="204"/>
      <c r="S2126" s="204"/>
      <c r="T2126" s="205"/>
      <c r="AT2126" s="206" t="s">
        <v>222</v>
      </c>
      <c r="AU2126" s="206" t="s">
        <v>87</v>
      </c>
      <c r="AV2126" s="13" t="s">
        <v>85</v>
      </c>
      <c r="AW2126" s="13" t="s">
        <v>36</v>
      </c>
      <c r="AX2126" s="13" t="s">
        <v>77</v>
      </c>
      <c r="AY2126" s="206" t="s">
        <v>211</v>
      </c>
    </row>
    <row r="2127" spans="1:65" s="14" customFormat="1">
      <c r="B2127" s="207"/>
      <c r="C2127" s="208"/>
      <c r="D2127" s="198" t="s">
        <v>222</v>
      </c>
      <c r="E2127" s="209" t="s">
        <v>19</v>
      </c>
      <c r="F2127" s="210" t="s">
        <v>152</v>
      </c>
      <c r="G2127" s="208"/>
      <c r="H2127" s="211">
        <v>124.52500000000001</v>
      </c>
      <c r="I2127" s="212"/>
      <c r="J2127" s="208"/>
      <c r="K2127" s="208"/>
      <c r="L2127" s="213"/>
      <c r="M2127" s="214"/>
      <c r="N2127" s="215"/>
      <c r="O2127" s="215"/>
      <c r="P2127" s="215"/>
      <c r="Q2127" s="215"/>
      <c r="R2127" s="215"/>
      <c r="S2127" s="215"/>
      <c r="T2127" s="216"/>
      <c r="AT2127" s="217" t="s">
        <v>222</v>
      </c>
      <c r="AU2127" s="217" t="s">
        <v>87</v>
      </c>
      <c r="AV2127" s="14" t="s">
        <v>87</v>
      </c>
      <c r="AW2127" s="14" t="s">
        <v>36</v>
      </c>
      <c r="AX2127" s="14" t="s">
        <v>77</v>
      </c>
      <c r="AY2127" s="217" t="s">
        <v>211</v>
      </c>
    </row>
    <row r="2128" spans="1:65" s="14" customFormat="1">
      <c r="B2128" s="207"/>
      <c r="C2128" s="208"/>
      <c r="D2128" s="198" t="s">
        <v>222</v>
      </c>
      <c r="E2128" s="209" t="s">
        <v>19</v>
      </c>
      <c r="F2128" s="210" t="s">
        <v>149</v>
      </c>
      <c r="G2128" s="208"/>
      <c r="H2128" s="211">
        <v>38.811</v>
      </c>
      <c r="I2128" s="212"/>
      <c r="J2128" s="208"/>
      <c r="K2128" s="208"/>
      <c r="L2128" s="213"/>
      <c r="M2128" s="214"/>
      <c r="N2128" s="215"/>
      <c r="O2128" s="215"/>
      <c r="P2128" s="215"/>
      <c r="Q2128" s="215"/>
      <c r="R2128" s="215"/>
      <c r="S2128" s="215"/>
      <c r="T2128" s="216"/>
      <c r="AT2128" s="217" t="s">
        <v>222</v>
      </c>
      <c r="AU2128" s="217" t="s">
        <v>87</v>
      </c>
      <c r="AV2128" s="14" t="s">
        <v>87</v>
      </c>
      <c r="AW2128" s="14" t="s">
        <v>36</v>
      </c>
      <c r="AX2128" s="14" t="s">
        <v>77</v>
      </c>
      <c r="AY2128" s="217" t="s">
        <v>211</v>
      </c>
    </row>
    <row r="2129" spans="1:65" s="15" customFormat="1">
      <c r="B2129" s="218"/>
      <c r="C2129" s="219"/>
      <c r="D2129" s="198" t="s">
        <v>222</v>
      </c>
      <c r="E2129" s="220" t="s">
        <v>19</v>
      </c>
      <c r="F2129" s="221" t="s">
        <v>227</v>
      </c>
      <c r="G2129" s="219"/>
      <c r="H2129" s="222">
        <v>190.83600000000001</v>
      </c>
      <c r="I2129" s="223"/>
      <c r="J2129" s="219"/>
      <c r="K2129" s="219"/>
      <c r="L2129" s="224"/>
      <c r="M2129" s="225"/>
      <c r="N2129" s="226"/>
      <c r="O2129" s="226"/>
      <c r="P2129" s="226"/>
      <c r="Q2129" s="226"/>
      <c r="R2129" s="226"/>
      <c r="S2129" s="226"/>
      <c r="T2129" s="227"/>
      <c r="AT2129" s="228" t="s">
        <v>222</v>
      </c>
      <c r="AU2129" s="228" t="s">
        <v>87</v>
      </c>
      <c r="AV2129" s="15" t="s">
        <v>218</v>
      </c>
      <c r="AW2129" s="15" t="s">
        <v>36</v>
      </c>
      <c r="AX2129" s="15" t="s">
        <v>85</v>
      </c>
      <c r="AY2129" s="228" t="s">
        <v>211</v>
      </c>
    </row>
    <row r="2130" spans="1:65" s="12" customFormat="1" ht="25.9" customHeight="1">
      <c r="B2130" s="162"/>
      <c r="C2130" s="163"/>
      <c r="D2130" s="164" t="s">
        <v>76</v>
      </c>
      <c r="E2130" s="165" t="s">
        <v>1792</v>
      </c>
      <c r="F2130" s="165" t="s">
        <v>1793</v>
      </c>
      <c r="G2130" s="163"/>
      <c r="H2130" s="163"/>
      <c r="I2130" s="166"/>
      <c r="J2130" s="167">
        <f>BK2130</f>
        <v>0</v>
      </c>
      <c r="K2130" s="163"/>
      <c r="L2130" s="168"/>
      <c r="M2130" s="169"/>
      <c r="N2130" s="170"/>
      <c r="O2130" s="170"/>
      <c r="P2130" s="171">
        <f>P2131+P2139+P2150+P2152</f>
        <v>0</v>
      </c>
      <c r="Q2130" s="170"/>
      <c r="R2130" s="171">
        <f>R2131+R2139+R2150+R2152</f>
        <v>0</v>
      </c>
      <c r="S2130" s="170"/>
      <c r="T2130" s="172">
        <f>T2131+T2139+T2150+T2152</f>
        <v>0</v>
      </c>
      <c r="AR2130" s="173" t="s">
        <v>242</v>
      </c>
      <c r="AT2130" s="174" t="s">
        <v>76</v>
      </c>
      <c r="AU2130" s="174" t="s">
        <v>77</v>
      </c>
      <c r="AY2130" s="173" t="s">
        <v>211</v>
      </c>
      <c r="BK2130" s="175">
        <f>BK2131+BK2139+BK2150+BK2152</f>
        <v>0</v>
      </c>
    </row>
    <row r="2131" spans="1:65" s="12" customFormat="1" ht="22.9" customHeight="1">
      <c r="B2131" s="162"/>
      <c r="C2131" s="163"/>
      <c r="D2131" s="164" t="s">
        <v>76</v>
      </c>
      <c r="E2131" s="176" t="s">
        <v>1794</v>
      </c>
      <c r="F2131" s="176" t="s">
        <v>1795</v>
      </c>
      <c r="G2131" s="163"/>
      <c r="H2131" s="163"/>
      <c r="I2131" s="166"/>
      <c r="J2131" s="177">
        <f>BK2131</f>
        <v>0</v>
      </c>
      <c r="K2131" s="163"/>
      <c r="L2131" s="168"/>
      <c r="M2131" s="169"/>
      <c r="N2131" s="170"/>
      <c r="O2131" s="170"/>
      <c r="P2131" s="171">
        <f>SUM(P2132:P2138)</f>
        <v>0</v>
      </c>
      <c r="Q2131" s="170"/>
      <c r="R2131" s="171">
        <f>SUM(R2132:R2138)</f>
        <v>0</v>
      </c>
      <c r="S2131" s="170"/>
      <c r="T2131" s="172">
        <f>SUM(T2132:T2138)</f>
        <v>0</v>
      </c>
      <c r="AR2131" s="173" t="s">
        <v>242</v>
      </c>
      <c r="AT2131" s="174" t="s">
        <v>76</v>
      </c>
      <c r="AU2131" s="174" t="s">
        <v>85</v>
      </c>
      <c r="AY2131" s="173" t="s">
        <v>211</v>
      </c>
      <c r="BK2131" s="175">
        <f>SUM(BK2132:BK2138)</f>
        <v>0</v>
      </c>
    </row>
    <row r="2132" spans="1:65" s="2" customFormat="1" ht="16.5" customHeight="1">
      <c r="A2132" s="38"/>
      <c r="B2132" s="39"/>
      <c r="C2132" s="178" t="s">
        <v>1796</v>
      </c>
      <c r="D2132" s="178" t="s">
        <v>214</v>
      </c>
      <c r="E2132" s="179" t="s">
        <v>1797</v>
      </c>
      <c r="F2132" s="180" t="s">
        <v>1798</v>
      </c>
      <c r="G2132" s="181" t="s">
        <v>463</v>
      </c>
      <c r="H2132" s="182">
        <v>1</v>
      </c>
      <c r="I2132" s="183"/>
      <c r="J2132" s="184">
        <f>ROUND(I2132*H2132,2)</f>
        <v>0</v>
      </c>
      <c r="K2132" s="180" t="s">
        <v>19</v>
      </c>
      <c r="L2132" s="43"/>
      <c r="M2132" s="185" t="s">
        <v>19</v>
      </c>
      <c r="N2132" s="186" t="s">
        <v>48</v>
      </c>
      <c r="O2132" s="68"/>
      <c r="P2132" s="187">
        <f>O2132*H2132</f>
        <v>0</v>
      </c>
      <c r="Q2132" s="187">
        <v>0</v>
      </c>
      <c r="R2132" s="187">
        <f>Q2132*H2132</f>
        <v>0</v>
      </c>
      <c r="S2132" s="187">
        <v>0</v>
      </c>
      <c r="T2132" s="188">
        <f>S2132*H2132</f>
        <v>0</v>
      </c>
      <c r="U2132" s="38"/>
      <c r="V2132" s="38"/>
      <c r="W2132" s="38"/>
      <c r="X2132" s="38"/>
      <c r="Y2132" s="38"/>
      <c r="Z2132" s="38"/>
      <c r="AA2132" s="38"/>
      <c r="AB2132" s="38"/>
      <c r="AC2132" s="38"/>
      <c r="AD2132" s="38"/>
      <c r="AE2132" s="38"/>
      <c r="AR2132" s="189" t="s">
        <v>1799</v>
      </c>
      <c r="AT2132" s="189" t="s">
        <v>214</v>
      </c>
      <c r="AU2132" s="189" t="s">
        <v>87</v>
      </c>
      <c r="AY2132" s="21" t="s">
        <v>211</v>
      </c>
      <c r="BE2132" s="190">
        <f>IF(N2132="základní",J2132,0)</f>
        <v>0</v>
      </c>
      <c r="BF2132" s="190">
        <f>IF(N2132="snížená",J2132,0)</f>
        <v>0</v>
      </c>
      <c r="BG2132" s="190">
        <f>IF(N2132="zákl. přenesená",J2132,0)</f>
        <v>0</v>
      </c>
      <c r="BH2132" s="190">
        <f>IF(N2132="sníž. přenesená",J2132,0)</f>
        <v>0</v>
      </c>
      <c r="BI2132" s="190">
        <f>IF(N2132="nulová",J2132,0)</f>
        <v>0</v>
      </c>
      <c r="BJ2132" s="21" t="s">
        <v>85</v>
      </c>
      <c r="BK2132" s="190">
        <f>ROUND(I2132*H2132,2)</f>
        <v>0</v>
      </c>
      <c r="BL2132" s="21" t="s">
        <v>1799</v>
      </c>
      <c r="BM2132" s="189" t="s">
        <v>1800</v>
      </c>
    </row>
    <row r="2133" spans="1:65" s="2" customFormat="1" ht="16.5" customHeight="1">
      <c r="A2133" s="38"/>
      <c r="B2133" s="39"/>
      <c r="C2133" s="178" t="s">
        <v>1801</v>
      </c>
      <c r="D2133" s="178" t="s">
        <v>214</v>
      </c>
      <c r="E2133" s="179" t="s">
        <v>1802</v>
      </c>
      <c r="F2133" s="180" t="s">
        <v>1803</v>
      </c>
      <c r="G2133" s="181" t="s">
        <v>1804</v>
      </c>
      <c r="H2133" s="182">
        <v>1</v>
      </c>
      <c r="I2133" s="183"/>
      <c r="J2133" s="184">
        <f>ROUND(I2133*H2133,2)</f>
        <v>0</v>
      </c>
      <c r="K2133" s="180" t="s">
        <v>19</v>
      </c>
      <c r="L2133" s="43"/>
      <c r="M2133" s="185" t="s">
        <v>19</v>
      </c>
      <c r="N2133" s="186" t="s">
        <v>48</v>
      </c>
      <c r="O2133" s="68"/>
      <c r="P2133" s="187">
        <f>O2133*H2133</f>
        <v>0</v>
      </c>
      <c r="Q2133" s="187">
        <v>0</v>
      </c>
      <c r="R2133" s="187">
        <f>Q2133*H2133</f>
        <v>0</v>
      </c>
      <c r="S2133" s="187">
        <v>0</v>
      </c>
      <c r="T2133" s="188">
        <f>S2133*H2133</f>
        <v>0</v>
      </c>
      <c r="U2133" s="38"/>
      <c r="V2133" s="38"/>
      <c r="W2133" s="38"/>
      <c r="X2133" s="38"/>
      <c r="Y2133" s="38"/>
      <c r="Z2133" s="38"/>
      <c r="AA2133" s="38"/>
      <c r="AB2133" s="38"/>
      <c r="AC2133" s="38"/>
      <c r="AD2133" s="38"/>
      <c r="AE2133" s="38"/>
      <c r="AR2133" s="189" t="s">
        <v>1799</v>
      </c>
      <c r="AT2133" s="189" t="s">
        <v>214</v>
      </c>
      <c r="AU2133" s="189" t="s">
        <v>87</v>
      </c>
      <c r="AY2133" s="21" t="s">
        <v>211</v>
      </c>
      <c r="BE2133" s="190">
        <f>IF(N2133="základní",J2133,0)</f>
        <v>0</v>
      </c>
      <c r="BF2133" s="190">
        <f>IF(N2133="snížená",J2133,0)</f>
        <v>0</v>
      </c>
      <c r="BG2133" s="190">
        <f>IF(N2133="zákl. přenesená",J2133,0)</f>
        <v>0</v>
      </c>
      <c r="BH2133" s="190">
        <f>IF(N2133="sníž. přenesená",J2133,0)</f>
        <v>0</v>
      </c>
      <c r="BI2133" s="190">
        <f>IF(N2133="nulová",J2133,0)</f>
        <v>0</v>
      </c>
      <c r="BJ2133" s="21" t="s">
        <v>85</v>
      </c>
      <c r="BK2133" s="190">
        <f>ROUND(I2133*H2133,2)</f>
        <v>0</v>
      </c>
      <c r="BL2133" s="21" t="s">
        <v>1799</v>
      </c>
      <c r="BM2133" s="189" t="s">
        <v>1805</v>
      </c>
    </row>
    <row r="2134" spans="1:65" s="13" customFormat="1">
      <c r="B2134" s="196"/>
      <c r="C2134" s="197"/>
      <c r="D2134" s="198" t="s">
        <v>222</v>
      </c>
      <c r="E2134" s="199" t="s">
        <v>19</v>
      </c>
      <c r="F2134" s="200" t="s">
        <v>223</v>
      </c>
      <c r="G2134" s="197"/>
      <c r="H2134" s="199" t="s">
        <v>19</v>
      </c>
      <c r="I2134" s="201"/>
      <c r="J2134" s="197"/>
      <c r="K2134" s="197"/>
      <c r="L2134" s="202"/>
      <c r="M2134" s="203"/>
      <c r="N2134" s="204"/>
      <c r="O2134" s="204"/>
      <c r="P2134" s="204"/>
      <c r="Q2134" s="204"/>
      <c r="R2134" s="204"/>
      <c r="S2134" s="204"/>
      <c r="T2134" s="205"/>
      <c r="AT2134" s="206" t="s">
        <v>222</v>
      </c>
      <c r="AU2134" s="206" t="s">
        <v>87</v>
      </c>
      <c r="AV2134" s="13" t="s">
        <v>85</v>
      </c>
      <c r="AW2134" s="13" t="s">
        <v>36</v>
      </c>
      <c r="AX2134" s="13" t="s">
        <v>77</v>
      </c>
      <c r="AY2134" s="206" t="s">
        <v>211</v>
      </c>
    </row>
    <row r="2135" spans="1:65" s="13" customFormat="1">
      <c r="B2135" s="196"/>
      <c r="C2135" s="197"/>
      <c r="D2135" s="198" t="s">
        <v>222</v>
      </c>
      <c r="E2135" s="199" t="s">
        <v>19</v>
      </c>
      <c r="F2135" s="200" t="s">
        <v>299</v>
      </c>
      <c r="G2135" s="197"/>
      <c r="H2135" s="199" t="s">
        <v>19</v>
      </c>
      <c r="I2135" s="201"/>
      <c r="J2135" s="197"/>
      <c r="K2135" s="197"/>
      <c r="L2135" s="202"/>
      <c r="M2135" s="203"/>
      <c r="N2135" s="204"/>
      <c r="O2135" s="204"/>
      <c r="P2135" s="204"/>
      <c r="Q2135" s="204"/>
      <c r="R2135" s="204"/>
      <c r="S2135" s="204"/>
      <c r="T2135" s="205"/>
      <c r="AT2135" s="206" t="s">
        <v>222</v>
      </c>
      <c r="AU2135" s="206" t="s">
        <v>87</v>
      </c>
      <c r="AV2135" s="13" t="s">
        <v>85</v>
      </c>
      <c r="AW2135" s="13" t="s">
        <v>36</v>
      </c>
      <c r="AX2135" s="13" t="s">
        <v>77</v>
      </c>
      <c r="AY2135" s="206" t="s">
        <v>211</v>
      </c>
    </row>
    <row r="2136" spans="1:65" s="14" customFormat="1">
      <c r="B2136" s="207"/>
      <c r="C2136" s="208"/>
      <c r="D2136" s="198" t="s">
        <v>222</v>
      </c>
      <c r="E2136" s="209" t="s">
        <v>19</v>
      </c>
      <c r="F2136" s="210" t="s">
        <v>85</v>
      </c>
      <c r="G2136" s="208"/>
      <c r="H2136" s="211">
        <v>1</v>
      </c>
      <c r="I2136" s="212"/>
      <c r="J2136" s="208"/>
      <c r="K2136" s="208"/>
      <c r="L2136" s="213"/>
      <c r="M2136" s="214"/>
      <c r="N2136" s="215"/>
      <c r="O2136" s="215"/>
      <c r="P2136" s="215"/>
      <c r="Q2136" s="215"/>
      <c r="R2136" s="215"/>
      <c r="S2136" s="215"/>
      <c r="T2136" s="216"/>
      <c r="AT2136" s="217" t="s">
        <v>222</v>
      </c>
      <c r="AU2136" s="217" t="s">
        <v>87</v>
      </c>
      <c r="AV2136" s="14" t="s">
        <v>87</v>
      </c>
      <c r="AW2136" s="14" t="s">
        <v>36</v>
      </c>
      <c r="AX2136" s="14" t="s">
        <v>77</v>
      </c>
      <c r="AY2136" s="217" t="s">
        <v>211</v>
      </c>
    </row>
    <row r="2137" spans="1:65" s="15" customFormat="1">
      <c r="B2137" s="218"/>
      <c r="C2137" s="219"/>
      <c r="D2137" s="198" t="s">
        <v>222</v>
      </c>
      <c r="E2137" s="220" t="s">
        <v>19</v>
      </c>
      <c r="F2137" s="221" t="s">
        <v>227</v>
      </c>
      <c r="G2137" s="219"/>
      <c r="H2137" s="222">
        <v>1</v>
      </c>
      <c r="I2137" s="223"/>
      <c r="J2137" s="219"/>
      <c r="K2137" s="219"/>
      <c r="L2137" s="224"/>
      <c r="M2137" s="225"/>
      <c r="N2137" s="226"/>
      <c r="O2137" s="226"/>
      <c r="P2137" s="226"/>
      <c r="Q2137" s="226"/>
      <c r="R2137" s="226"/>
      <c r="S2137" s="226"/>
      <c r="T2137" s="227"/>
      <c r="AT2137" s="228" t="s">
        <v>222</v>
      </c>
      <c r="AU2137" s="228" t="s">
        <v>87</v>
      </c>
      <c r="AV2137" s="15" t="s">
        <v>218</v>
      </c>
      <c r="AW2137" s="15" t="s">
        <v>36</v>
      </c>
      <c r="AX2137" s="15" t="s">
        <v>85</v>
      </c>
      <c r="AY2137" s="228" t="s">
        <v>211</v>
      </c>
    </row>
    <row r="2138" spans="1:65" s="2" customFormat="1" ht="16.5" customHeight="1">
      <c r="A2138" s="38"/>
      <c r="B2138" s="39"/>
      <c r="C2138" s="178" t="s">
        <v>1806</v>
      </c>
      <c r="D2138" s="178" t="s">
        <v>214</v>
      </c>
      <c r="E2138" s="179" t="s">
        <v>1807</v>
      </c>
      <c r="F2138" s="180" t="s">
        <v>1808</v>
      </c>
      <c r="G2138" s="181" t="s">
        <v>397</v>
      </c>
      <c r="H2138" s="182">
        <v>1</v>
      </c>
      <c r="I2138" s="183"/>
      <c r="J2138" s="184">
        <f>ROUND(I2138*H2138,2)</f>
        <v>0</v>
      </c>
      <c r="K2138" s="180" t="s">
        <v>19</v>
      </c>
      <c r="L2138" s="43"/>
      <c r="M2138" s="185" t="s">
        <v>19</v>
      </c>
      <c r="N2138" s="186" t="s">
        <v>48</v>
      </c>
      <c r="O2138" s="68"/>
      <c r="P2138" s="187">
        <f>O2138*H2138</f>
        <v>0</v>
      </c>
      <c r="Q2138" s="187">
        <v>0</v>
      </c>
      <c r="R2138" s="187">
        <f>Q2138*H2138</f>
        <v>0</v>
      </c>
      <c r="S2138" s="187">
        <v>0</v>
      </c>
      <c r="T2138" s="188">
        <f>S2138*H2138</f>
        <v>0</v>
      </c>
      <c r="U2138" s="38"/>
      <c r="V2138" s="38"/>
      <c r="W2138" s="38"/>
      <c r="X2138" s="38"/>
      <c r="Y2138" s="38"/>
      <c r="Z2138" s="38"/>
      <c r="AA2138" s="38"/>
      <c r="AB2138" s="38"/>
      <c r="AC2138" s="38"/>
      <c r="AD2138" s="38"/>
      <c r="AE2138" s="38"/>
      <c r="AR2138" s="189" t="s">
        <v>1799</v>
      </c>
      <c r="AT2138" s="189" t="s">
        <v>214</v>
      </c>
      <c r="AU2138" s="189" t="s">
        <v>87</v>
      </c>
      <c r="AY2138" s="21" t="s">
        <v>211</v>
      </c>
      <c r="BE2138" s="190">
        <f>IF(N2138="základní",J2138,0)</f>
        <v>0</v>
      </c>
      <c r="BF2138" s="190">
        <f>IF(N2138="snížená",J2138,0)</f>
        <v>0</v>
      </c>
      <c r="BG2138" s="190">
        <f>IF(N2138="zákl. přenesená",J2138,0)</f>
        <v>0</v>
      </c>
      <c r="BH2138" s="190">
        <f>IF(N2138="sníž. přenesená",J2138,0)</f>
        <v>0</v>
      </c>
      <c r="BI2138" s="190">
        <f>IF(N2138="nulová",J2138,0)</f>
        <v>0</v>
      </c>
      <c r="BJ2138" s="21" t="s">
        <v>85</v>
      </c>
      <c r="BK2138" s="190">
        <f>ROUND(I2138*H2138,2)</f>
        <v>0</v>
      </c>
      <c r="BL2138" s="21" t="s">
        <v>1799</v>
      </c>
      <c r="BM2138" s="189" t="s">
        <v>1809</v>
      </c>
    </row>
    <row r="2139" spans="1:65" s="12" customFormat="1" ht="22.9" customHeight="1">
      <c r="B2139" s="162"/>
      <c r="C2139" s="163"/>
      <c r="D2139" s="164" t="s">
        <v>76</v>
      </c>
      <c r="E2139" s="176" t="s">
        <v>1810</v>
      </c>
      <c r="F2139" s="176" t="s">
        <v>1811</v>
      </c>
      <c r="G2139" s="163"/>
      <c r="H2139" s="163"/>
      <c r="I2139" s="166"/>
      <c r="J2139" s="177">
        <f>BK2139</f>
        <v>0</v>
      </c>
      <c r="K2139" s="163"/>
      <c r="L2139" s="168"/>
      <c r="M2139" s="169"/>
      <c r="N2139" s="170"/>
      <c r="O2139" s="170"/>
      <c r="P2139" s="171">
        <f>SUM(P2140:P2149)</f>
        <v>0</v>
      </c>
      <c r="Q2139" s="170"/>
      <c r="R2139" s="171">
        <f>SUM(R2140:R2149)</f>
        <v>0</v>
      </c>
      <c r="S2139" s="170"/>
      <c r="T2139" s="172">
        <f>SUM(T2140:T2149)</f>
        <v>0</v>
      </c>
      <c r="AR2139" s="173" t="s">
        <v>242</v>
      </c>
      <c r="AT2139" s="174" t="s">
        <v>76</v>
      </c>
      <c r="AU2139" s="174" t="s">
        <v>85</v>
      </c>
      <c r="AY2139" s="173" t="s">
        <v>211</v>
      </c>
      <c r="BK2139" s="175">
        <f>SUM(BK2140:BK2149)</f>
        <v>0</v>
      </c>
    </row>
    <row r="2140" spans="1:65" s="2" customFormat="1" ht="16.5" customHeight="1">
      <c r="A2140" s="38"/>
      <c r="B2140" s="39"/>
      <c r="C2140" s="178" t="s">
        <v>1812</v>
      </c>
      <c r="D2140" s="178" t="s">
        <v>214</v>
      </c>
      <c r="E2140" s="179" t="s">
        <v>1813</v>
      </c>
      <c r="F2140" s="180" t="s">
        <v>1811</v>
      </c>
      <c r="G2140" s="181" t="s">
        <v>397</v>
      </c>
      <c r="H2140" s="182">
        <v>1</v>
      </c>
      <c r="I2140" s="183"/>
      <c r="J2140" s="184">
        <f>ROUND(I2140*H2140,2)</f>
        <v>0</v>
      </c>
      <c r="K2140" s="180" t="s">
        <v>19</v>
      </c>
      <c r="L2140" s="43"/>
      <c r="M2140" s="185" t="s">
        <v>19</v>
      </c>
      <c r="N2140" s="186" t="s">
        <v>48</v>
      </c>
      <c r="O2140" s="68"/>
      <c r="P2140" s="187">
        <f>O2140*H2140</f>
        <v>0</v>
      </c>
      <c r="Q2140" s="187">
        <v>0</v>
      </c>
      <c r="R2140" s="187">
        <f>Q2140*H2140</f>
        <v>0</v>
      </c>
      <c r="S2140" s="187">
        <v>0</v>
      </c>
      <c r="T2140" s="188">
        <f>S2140*H2140</f>
        <v>0</v>
      </c>
      <c r="U2140" s="38"/>
      <c r="V2140" s="38"/>
      <c r="W2140" s="38"/>
      <c r="X2140" s="38"/>
      <c r="Y2140" s="38"/>
      <c r="Z2140" s="38"/>
      <c r="AA2140" s="38"/>
      <c r="AB2140" s="38"/>
      <c r="AC2140" s="38"/>
      <c r="AD2140" s="38"/>
      <c r="AE2140" s="38"/>
      <c r="AR2140" s="189" t="s">
        <v>1799</v>
      </c>
      <c r="AT2140" s="189" t="s">
        <v>214</v>
      </c>
      <c r="AU2140" s="189" t="s">
        <v>87</v>
      </c>
      <c r="AY2140" s="21" t="s">
        <v>211</v>
      </c>
      <c r="BE2140" s="190">
        <f>IF(N2140="základní",J2140,0)</f>
        <v>0</v>
      </c>
      <c r="BF2140" s="190">
        <f>IF(N2140="snížená",J2140,0)</f>
        <v>0</v>
      </c>
      <c r="BG2140" s="190">
        <f>IF(N2140="zákl. přenesená",J2140,0)</f>
        <v>0</v>
      </c>
      <c r="BH2140" s="190">
        <f>IF(N2140="sníž. přenesená",J2140,0)</f>
        <v>0</v>
      </c>
      <c r="BI2140" s="190">
        <f>IF(N2140="nulová",J2140,0)</f>
        <v>0</v>
      </c>
      <c r="BJ2140" s="21" t="s">
        <v>85</v>
      </c>
      <c r="BK2140" s="190">
        <f>ROUND(I2140*H2140,2)</f>
        <v>0</v>
      </c>
      <c r="BL2140" s="21" t="s">
        <v>1799</v>
      </c>
      <c r="BM2140" s="189" t="s">
        <v>1814</v>
      </c>
    </row>
    <row r="2141" spans="1:65" s="2" customFormat="1" ht="16.5" customHeight="1">
      <c r="A2141" s="38"/>
      <c r="B2141" s="39"/>
      <c r="C2141" s="178" t="s">
        <v>1815</v>
      </c>
      <c r="D2141" s="178" t="s">
        <v>214</v>
      </c>
      <c r="E2141" s="179" t="s">
        <v>1816</v>
      </c>
      <c r="F2141" s="180" t="s">
        <v>1817</v>
      </c>
      <c r="G2141" s="181" t="s">
        <v>131</v>
      </c>
      <c r="H2141" s="182">
        <v>105</v>
      </c>
      <c r="I2141" s="183"/>
      <c r="J2141" s="184">
        <f>ROUND(I2141*H2141,2)</f>
        <v>0</v>
      </c>
      <c r="K2141" s="180" t="s">
        <v>19</v>
      </c>
      <c r="L2141" s="43"/>
      <c r="M2141" s="185" t="s">
        <v>19</v>
      </c>
      <c r="N2141" s="186" t="s">
        <v>48</v>
      </c>
      <c r="O2141" s="68"/>
      <c r="P2141" s="187">
        <f>O2141*H2141</f>
        <v>0</v>
      </c>
      <c r="Q2141" s="187">
        <v>0</v>
      </c>
      <c r="R2141" s="187">
        <f>Q2141*H2141</f>
        <v>0</v>
      </c>
      <c r="S2141" s="187">
        <v>0</v>
      </c>
      <c r="T2141" s="188">
        <f>S2141*H2141</f>
        <v>0</v>
      </c>
      <c r="U2141" s="38"/>
      <c r="V2141" s="38"/>
      <c r="W2141" s="38"/>
      <c r="X2141" s="38"/>
      <c r="Y2141" s="38"/>
      <c r="Z2141" s="38"/>
      <c r="AA2141" s="38"/>
      <c r="AB2141" s="38"/>
      <c r="AC2141" s="38"/>
      <c r="AD2141" s="38"/>
      <c r="AE2141" s="38"/>
      <c r="AR2141" s="189" t="s">
        <v>1799</v>
      </c>
      <c r="AT2141" s="189" t="s">
        <v>214</v>
      </c>
      <c r="AU2141" s="189" t="s">
        <v>87</v>
      </c>
      <c r="AY2141" s="21" t="s">
        <v>211</v>
      </c>
      <c r="BE2141" s="190">
        <f>IF(N2141="základní",J2141,0)</f>
        <v>0</v>
      </c>
      <c r="BF2141" s="190">
        <f>IF(N2141="snížená",J2141,0)</f>
        <v>0</v>
      </c>
      <c r="BG2141" s="190">
        <f>IF(N2141="zákl. přenesená",J2141,0)</f>
        <v>0</v>
      </c>
      <c r="BH2141" s="190">
        <f>IF(N2141="sníž. přenesená",J2141,0)</f>
        <v>0</v>
      </c>
      <c r="BI2141" s="190">
        <f>IF(N2141="nulová",J2141,0)</f>
        <v>0</v>
      </c>
      <c r="BJ2141" s="21" t="s">
        <v>85</v>
      </c>
      <c r="BK2141" s="190">
        <f>ROUND(I2141*H2141,2)</f>
        <v>0</v>
      </c>
      <c r="BL2141" s="21" t="s">
        <v>1799</v>
      </c>
      <c r="BM2141" s="189" t="s">
        <v>1818</v>
      </c>
    </row>
    <row r="2142" spans="1:65" s="13" customFormat="1">
      <c r="B2142" s="196"/>
      <c r="C2142" s="197"/>
      <c r="D2142" s="198" t="s">
        <v>222</v>
      </c>
      <c r="E2142" s="199" t="s">
        <v>19</v>
      </c>
      <c r="F2142" s="200" t="s">
        <v>1819</v>
      </c>
      <c r="G2142" s="197"/>
      <c r="H2142" s="199" t="s">
        <v>19</v>
      </c>
      <c r="I2142" s="201"/>
      <c r="J2142" s="197"/>
      <c r="K2142" s="197"/>
      <c r="L2142" s="202"/>
      <c r="M2142" s="203"/>
      <c r="N2142" s="204"/>
      <c r="O2142" s="204"/>
      <c r="P2142" s="204"/>
      <c r="Q2142" s="204"/>
      <c r="R2142" s="204"/>
      <c r="S2142" s="204"/>
      <c r="T2142" s="205"/>
      <c r="AT2142" s="206" t="s">
        <v>222</v>
      </c>
      <c r="AU2142" s="206" t="s">
        <v>87</v>
      </c>
      <c r="AV2142" s="13" t="s">
        <v>85</v>
      </c>
      <c r="AW2142" s="13" t="s">
        <v>36</v>
      </c>
      <c r="AX2142" s="13" t="s">
        <v>77</v>
      </c>
      <c r="AY2142" s="206" t="s">
        <v>211</v>
      </c>
    </row>
    <row r="2143" spans="1:65" s="14" customFormat="1">
      <c r="B2143" s="207"/>
      <c r="C2143" s="208"/>
      <c r="D2143" s="198" t="s">
        <v>222</v>
      </c>
      <c r="E2143" s="209" t="s">
        <v>19</v>
      </c>
      <c r="F2143" s="210" t="s">
        <v>731</v>
      </c>
      <c r="G2143" s="208"/>
      <c r="H2143" s="211">
        <v>105</v>
      </c>
      <c r="I2143" s="212"/>
      <c r="J2143" s="208"/>
      <c r="K2143" s="208"/>
      <c r="L2143" s="213"/>
      <c r="M2143" s="214"/>
      <c r="N2143" s="215"/>
      <c r="O2143" s="215"/>
      <c r="P2143" s="215"/>
      <c r="Q2143" s="215"/>
      <c r="R2143" s="215"/>
      <c r="S2143" s="215"/>
      <c r="T2143" s="216"/>
      <c r="AT2143" s="217" t="s">
        <v>222</v>
      </c>
      <c r="AU2143" s="217" t="s">
        <v>87</v>
      </c>
      <c r="AV2143" s="14" t="s">
        <v>87</v>
      </c>
      <c r="AW2143" s="14" t="s">
        <v>36</v>
      </c>
      <c r="AX2143" s="14" t="s">
        <v>77</v>
      </c>
      <c r="AY2143" s="217" t="s">
        <v>211</v>
      </c>
    </row>
    <row r="2144" spans="1:65" s="15" customFormat="1">
      <c r="B2144" s="218"/>
      <c r="C2144" s="219"/>
      <c r="D2144" s="198" t="s">
        <v>222</v>
      </c>
      <c r="E2144" s="220" t="s">
        <v>19</v>
      </c>
      <c r="F2144" s="221" t="s">
        <v>227</v>
      </c>
      <c r="G2144" s="219"/>
      <c r="H2144" s="222">
        <v>105</v>
      </c>
      <c r="I2144" s="223"/>
      <c r="J2144" s="219"/>
      <c r="K2144" s="219"/>
      <c r="L2144" s="224"/>
      <c r="M2144" s="225"/>
      <c r="N2144" s="226"/>
      <c r="O2144" s="226"/>
      <c r="P2144" s="226"/>
      <c r="Q2144" s="226"/>
      <c r="R2144" s="226"/>
      <c r="S2144" s="226"/>
      <c r="T2144" s="227"/>
      <c r="AT2144" s="228" t="s">
        <v>222</v>
      </c>
      <c r="AU2144" s="228" t="s">
        <v>87</v>
      </c>
      <c r="AV2144" s="15" t="s">
        <v>218</v>
      </c>
      <c r="AW2144" s="15" t="s">
        <v>36</v>
      </c>
      <c r="AX2144" s="15" t="s">
        <v>85</v>
      </c>
      <c r="AY2144" s="228" t="s">
        <v>211</v>
      </c>
    </row>
    <row r="2145" spans="1:65" s="2" customFormat="1" ht="16.5" customHeight="1">
      <c r="A2145" s="38"/>
      <c r="B2145" s="39"/>
      <c r="C2145" s="178" t="s">
        <v>1820</v>
      </c>
      <c r="D2145" s="178" t="s">
        <v>214</v>
      </c>
      <c r="E2145" s="179" t="s">
        <v>1821</v>
      </c>
      <c r="F2145" s="180" t="s">
        <v>1822</v>
      </c>
      <c r="G2145" s="181" t="s">
        <v>96</v>
      </c>
      <c r="H2145" s="182">
        <v>103500</v>
      </c>
      <c r="I2145" s="183"/>
      <c r="J2145" s="184">
        <f>ROUND(I2145*H2145,2)</f>
        <v>0</v>
      </c>
      <c r="K2145" s="180" t="s">
        <v>19</v>
      </c>
      <c r="L2145" s="43"/>
      <c r="M2145" s="185" t="s">
        <v>19</v>
      </c>
      <c r="N2145" s="186" t="s">
        <v>48</v>
      </c>
      <c r="O2145" s="68"/>
      <c r="P2145" s="187">
        <f>O2145*H2145</f>
        <v>0</v>
      </c>
      <c r="Q2145" s="187">
        <v>0</v>
      </c>
      <c r="R2145" s="187">
        <f>Q2145*H2145</f>
        <v>0</v>
      </c>
      <c r="S2145" s="187">
        <v>0</v>
      </c>
      <c r="T2145" s="188">
        <f>S2145*H2145</f>
        <v>0</v>
      </c>
      <c r="U2145" s="38"/>
      <c r="V2145" s="38"/>
      <c r="W2145" s="38"/>
      <c r="X2145" s="38"/>
      <c r="Y2145" s="38"/>
      <c r="Z2145" s="38"/>
      <c r="AA2145" s="38"/>
      <c r="AB2145" s="38"/>
      <c r="AC2145" s="38"/>
      <c r="AD2145" s="38"/>
      <c r="AE2145" s="38"/>
      <c r="AR2145" s="189" t="s">
        <v>218</v>
      </c>
      <c r="AT2145" s="189" t="s">
        <v>214</v>
      </c>
      <c r="AU2145" s="189" t="s">
        <v>87</v>
      </c>
      <c r="AY2145" s="21" t="s">
        <v>211</v>
      </c>
      <c r="BE2145" s="190">
        <f>IF(N2145="základní",J2145,0)</f>
        <v>0</v>
      </c>
      <c r="BF2145" s="190">
        <f>IF(N2145="snížená",J2145,0)</f>
        <v>0</v>
      </c>
      <c r="BG2145" s="190">
        <f>IF(N2145="zákl. přenesená",J2145,0)</f>
        <v>0</v>
      </c>
      <c r="BH2145" s="190">
        <f>IF(N2145="sníž. přenesená",J2145,0)</f>
        <v>0</v>
      </c>
      <c r="BI2145" s="190">
        <f>IF(N2145="nulová",J2145,0)</f>
        <v>0</v>
      </c>
      <c r="BJ2145" s="21" t="s">
        <v>85</v>
      </c>
      <c r="BK2145" s="190">
        <f>ROUND(I2145*H2145,2)</f>
        <v>0</v>
      </c>
      <c r="BL2145" s="21" t="s">
        <v>218</v>
      </c>
      <c r="BM2145" s="189" t="s">
        <v>1823</v>
      </c>
    </row>
    <row r="2146" spans="1:65" s="13" customFormat="1">
      <c r="B2146" s="196"/>
      <c r="C2146" s="197"/>
      <c r="D2146" s="198" t="s">
        <v>222</v>
      </c>
      <c r="E2146" s="199" t="s">
        <v>19</v>
      </c>
      <c r="F2146" s="200" t="s">
        <v>1819</v>
      </c>
      <c r="G2146" s="197"/>
      <c r="H2146" s="199" t="s">
        <v>19</v>
      </c>
      <c r="I2146" s="201"/>
      <c r="J2146" s="197"/>
      <c r="K2146" s="197"/>
      <c r="L2146" s="202"/>
      <c r="M2146" s="203"/>
      <c r="N2146" s="204"/>
      <c r="O2146" s="204"/>
      <c r="P2146" s="204"/>
      <c r="Q2146" s="204"/>
      <c r="R2146" s="204"/>
      <c r="S2146" s="204"/>
      <c r="T2146" s="205"/>
      <c r="AT2146" s="206" t="s">
        <v>222</v>
      </c>
      <c r="AU2146" s="206" t="s">
        <v>87</v>
      </c>
      <c r="AV2146" s="13" t="s">
        <v>85</v>
      </c>
      <c r="AW2146" s="13" t="s">
        <v>36</v>
      </c>
      <c r="AX2146" s="13" t="s">
        <v>77</v>
      </c>
      <c r="AY2146" s="206" t="s">
        <v>211</v>
      </c>
    </row>
    <row r="2147" spans="1:65" s="14" customFormat="1">
      <c r="B2147" s="207"/>
      <c r="C2147" s="208"/>
      <c r="D2147" s="198" t="s">
        <v>222</v>
      </c>
      <c r="E2147" s="209" t="s">
        <v>19</v>
      </c>
      <c r="F2147" s="210" t="s">
        <v>1824</v>
      </c>
      <c r="G2147" s="208"/>
      <c r="H2147" s="211">
        <v>345</v>
      </c>
      <c r="I2147" s="212"/>
      <c r="J2147" s="208"/>
      <c r="K2147" s="208"/>
      <c r="L2147" s="213"/>
      <c r="M2147" s="214"/>
      <c r="N2147" s="215"/>
      <c r="O2147" s="215"/>
      <c r="P2147" s="215"/>
      <c r="Q2147" s="215"/>
      <c r="R2147" s="215"/>
      <c r="S2147" s="215"/>
      <c r="T2147" s="216"/>
      <c r="AT2147" s="217" t="s">
        <v>222</v>
      </c>
      <c r="AU2147" s="217" t="s">
        <v>87</v>
      </c>
      <c r="AV2147" s="14" t="s">
        <v>87</v>
      </c>
      <c r="AW2147" s="14" t="s">
        <v>36</v>
      </c>
      <c r="AX2147" s="14" t="s">
        <v>77</v>
      </c>
      <c r="AY2147" s="217" t="s">
        <v>211</v>
      </c>
    </row>
    <row r="2148" spans="1:65" s="15" customFormat="1">
      <c r="B2148" s="218"/>
      <c r="C2148" s="219"/>
      <c r="D2148" s="198" t="s">
        <v>222</v>
      </c>
      <c r="E2148" s="220" t="s">
        <v>19</v>
      </c>
      <c r="F2148" s="221" t="s">
        <v>227</v>
      </c>
      <c r="G2148" s="219"/>
      <c r="H2148" s="222">
        <v>345</v>
      </c>
      <c r="I2148" s="223"/>
      <c r="J2148" s="219"/>
      <c r="K2148" s="219"/>
      <c r="L2148" s="224"/>
      <c r="M2148" s="225"/>
      <c r="N2148" s="226"/>
      <c r="O2148" s="226"/>
      <c r="P2148" s="226"/>
      <c r="Q2148" s="226"/>
      <c r="R2148" s="226"/>
      <c r="S2148" s="226"/>
      <c r="T2148" s="227"/>
      <c r="AT2148" s="228" t="s">
        <v>222</v>
      </c>
      <c r="AU2148" s="228" t="s">
        <v>87</v>
      </c>
      <c r="AV2148" s="15" t="s">
        <v>218</v>
      </c>
      <c r="AW2148" s="15" t="s">
        <v>36</v>
      </c>
      <c r="AX2148" s="15" t="s">
        <v>85</v>
      </c>
      <c r="AY2148" s="228" t="s">
        <v>211</v>
      </c>
    </row>
    <row r="2149" spans="1:65" s="14" customFormat="1">
      <c r="B2149" s="207"/>
      <c r="C2149" s="208"/>
      <c r="D2149" s="198" t="s">
        <v>222</v>
      </c>
      <c r="E2149" s="208"/>
      <c r="F2149" s="210" t="s">
        <v>1825</v>
      </c>
      <c r="G2149" s="208"/>
      <c r="H2149" s="211">
        <v>103500</v>
      </c>
      <c r="I2149" s="212"/>
      <c r="J2149" s="208"/>
      <c r="K2149" s="208"/>
      <c r="L2149" s="213"/>
      <c r="M2149" s="214"/>
      <c r="N2149" s="215"/>
      <c r="O2149" s="215"/>
      <c r="P2149" s="215"/>
      <c r="Q2149" s="215"/>
      <c r="R2149" s="215"/>
      <c r="S2149" s="215"/>
      <c r="T2149" s="216"/>
      <c r="AT2149" s="217" t="s">
        <v>222</v>
      </c>
      <c r="AU2149" s="217" t="s">
        <v>87</v>
      </c>
      <c r="AV2149" s="14" t="s">
        <v>87</v>
      </c>
      <c r="AW2149" s="14" t="s">
        <v>4</v>
      </c>
      <c r="AX2149" s="14" t="s">
        <v>85</v>
      </c>
      <c r="AY2149" s="217" t="s">
        <v>211</v>
      </c>
    </row>
    <row r="2150" spans="1:65" s="12" customFormat="1" ht="22.9" customHeight="1">
      <c r="B2150" s="162"/>
      <c r="C2150" s="163"/>
      <c r="D2150" s="164" t="s">
        <v>76</v>
      </c>
      <c r="E2150" s="176" t="s">
        <v>1826</v>
      </c>
      <c r="F2150" s="176" t="s">
        <v>1827</v>
      </c>
      <c r="G2150" s="163"/>
      <c r="H2150" s="163"/>
      <c r="I2150" s="166"/>
      <c r="J2150" s="177">
        <f>BK2150</f>
        <v>0</v>
      </c>
      <c r="K2150" s="163"/>
      <c r="L2150" s="168"/>
      <c r="M2150" s="169"/>
      <c r="N2150" s="170"/>
      <c r="O2150" s="170"/>
      <c r="P2150" s="171">
        <f>P2151</f>
        <v>0</v>
      </c>
      <c r="Q2150" s="170"/>
      <c r="R2150" s="171">
        <f>R2151</f>
        <v>0</v>
      </c>
      <c r="S2150" s="170"/>
      <c r="T2150" s="172">
        <f>T2151</f>
        <v>0</v>
      </c>
      <c r="AR2150" s="173" t="s">
        <v>242</v>
      </c>
      <c r="AT2150" s="174" t="s">
        <v>76</v>
      </c>
      <c r="AU2150" s="174" t="s">
        <v>85</v>
      </c>
      <c r="AY2150" s="173" t="s">
        <v>211</v>
      </c>
      <c r="BK2150" s="175">
        <f>BK2151</f>
        <v>0</v>
      </c>
    </row>
    <row r="2151" spans="1:65" s="2" customFormat="1" ht="16.5" customHeight="1">
      <c r="A2151" s="38"/>
      <c r="B2151" s="39"/>
      <c r="C2151" s="178" t="s">
        <v>1828</v>
      </c>
      <c r="D2151" s="178" t="s">
        <v>214</v>
      </c>
      <c r="E2151" s="179" t="s">
        <v>1829</v>
      </c>
      <c r="F2151" s="180" t="s">
        <v>1830</v>
      </c>
      <c r="G2151" s="181" t="s">
        <v>1804</v>
      </c>
      <c r="H2151" s="182">
        <v>1</v>
      </c>
      <c r="I2151" s="183"/>
      <c r="J2151" s="184">
        <f>ROUND(I2151*H2151,2)</f>
        <v>0</v>
      </c>
      <c r="K2151" s="180" t="s">
        <v>19</v>
      </c>
      <c r="L2151" s="43"/>
      <c r="M2151" s="185" t="s">
        <v>19</v>
      </c>
      <c r="N2151" s="186" t="s">
        <v>48</v>
      </c>
      <c r="O2151" s="68"/>
      <c r="P2151" s="187">
        <f>O2151*H2151</f>
        <v>0</v>
      </c>
      <c r="Q2151" s="187">
        <v>0</v>
      </c>
      <c r="R2151" s="187">
        <f>Q2151*H2151</f>
        <v>0</v>
      </c>
      <c r="S2151" s="187">
        <v>0</v>
      </c>
      <c r="T2151" s="188">
        <f>S2151*H2151</f>
        <v>0</v>
      </c>
      <c r="U2151" s="38"/>
      <c r="V2151" s="38"/>
      <c r="W2151" s="38"/>
      <c r="X2151" s="38"/>
      <c r="Y2151" s="38"/>
      <c r="Z2151" s="38"/>
      <c r="AA2151" s="38"/>
      <c r="AB2151" s="38"/>
      <c r="AC2151" s="38"/>
      <c r="AD2151" s="38"/>
      <c r="AE2151" s="38"/>
      <c r="AR2151" s="189" t="s">
        <v>1799</v>
      </c>
      <c r="AT2151" s="189" t="s">
        <v>214</v>
      </c>
      <c r="AU2151" s="189" t="s">
        <v>87</v>
      </c>
      <c r="AY2151" s="21" t="s">
        <v>211</v>
      </c>
      <c r="BE2151" s="190">
        <f>IF(N2151="základní",J2151,0)</f>
        <v>0</v>
      </c>
      <c r="BF2151" s="190">
        <f>IF(N2151="snížená",J2151,0)</f>
        <v>0</v>
      </c>
      <c r="BG2151" s="190">
        <f>IF(N2151="zákl. přenesená",J2151,0)</f>
        <v>0</v>
      </c>
      <c r="BH2151" s="190">
        <f>IF(N2151="sníž. přenesená",J2151,0)</f>
        <v>0</v>
      </c>
      <c r="BI2151" s="190">
        <f>IF(N2151="nulová",J2151,0)</f>
        <v>0</v>
      </c>
      <c r="BJ2151" s="21" t="s">
        <v>85</v>
      </c>
      <c r="BK2151" s="190">
        <f>ROUND(I2151*H2151,2)</f>
        <v>0</v>
      </c>
      <c r="BL2151" s="21" t="s">
        <v>1799</v>
      </c>
      <c r="BM2151" s="189" t="s">
        <v>1831</v>
      </c>
    </row>
    <row r="2152" spans="1:65" s="12" customFormat="1" ht="22.9" customHeight="1">
      <c r="B2152" s="162"/>
      <c r="C2152" s="163"/>
      <c r="D2152" s="164" t="s">
        <v>76</v>
      </c>
      <c r="E2152" s="176" t="s">
        <v>1832</v>
      </c>
      <c r="F2152" s="176" t="s">
        <v>1833</v>
      </c>
      <c r="G2152" s="163"/>
      <c r="H2152" s="163"/>
      <c r="I2152" s="166"/>
      <c r="J2152" s="177">
        <f>BK2152</f>
        <v>0</v>
      </c>
      <c r="K2152" s="163"/>
      <c r="L2152" s="168"/>
      <c r="M2152" s="169"/>
      <c r="N2152" s="170"/>
      <c r="O2152" s="170"/>
      <c r="P2152" s="171">
        <f>P2153</f>
        <v>0</v>
      </c>
      <c r="Q2152" s="170"/>
      <c r="R2152" s="171">
        <f>R2153</f>
        <v>0</v>
      </c>
      <c r="S2152" s="170"/>
      <c r="T2152" s="172">
        <f>T2153</f>
        <v>0</v>
      </c>
      <c r="AR2152" s="173" t="s">
        <v>242</v>
      </c>
      <c r="AT2152" s="174" t="s">
        <v>76</v>
      </c>
      <c r="AU2152" s="174" t="s">
        <v>85</v>
      </c>
      <c r="AY2152" s="173" t="s">
        <v>211</v>
      </c>
      <c r="BK2152" s="175">
        <f>BK2153</f>
        <v>0</v>
      </c>
    </row>
    <row r="2153" spans="1:65" s="2" customFormat="1" ht="16.5" customHeight="1">
      <c r="A2153" s="38"/>
      <c r="B2153" s="39"/>
      <c r="C2153" s="178" t="s">
        <v>1834</v>
      </c>
      <c r="D2153" s="178" t="s">
        <v>214</v>
      </c>
      <c r="E2153" s="179" t="s">
        <v>1835</v>
      </c>
      <c r="F2153" s="180" t="s">
        <v>1836</v>
      </c>
      <c r="G2153" s="181" t="s">
        <v>397</v>
      </c>
      <c r="H2153" s="182">
        <v>1</v>
      </c>
      <c r="I2153" s="183"/>
      <c r="J2153" s="184">
        <f>ROUND(I2153*H2153,2)</f>
        <v>0</v>
      </c>
      <c r="K2153" s="180" t="s">
        <v>19</v>
      </c>
      <c r="L2153" s="43"/>
      <c r="M2153" s="265" t="s">
        <v>19</v>
      </c>
      <c r="N2153" s="266" t="s">
        <v>48</v>
      </c>
      <c r="O2153" s="267"/>
      <c r="P2153" s="268">
        <f>O2153*H2153</f>
        <v>0</v>
      </c>
      <c r="Q2153" s="268">
        <v>0</v>
      </c>
      <c r="R2153" s="268">
        <f>Q2153*H2153</f>
        <v>0</v>
      </c>
      <c r="S2153" s="268">
        <v>0</v>
      </c>
      <c r="T2153" s="269">
        <f>S2153*H2153</f>
        <v>0</v>
      </c>
      <c r="U2153" s="38"/>
      <c r="V2153" s="38"/>
      <c r="W2153" s="38"/>
      <c r="X2153" s="38"/>
      <c r="Y2153" s="38"/>
      <c r="Z2153" s="38"/>
      <c r="AA2153" s="38"/>
      <c r="AB2153" s="38"/>
      <c r="AC2153" s="38"/>
      <c r="AD2153" s="38"/>
      <c r="AE2153" s="38"/>
      <c r="AR2153" s="189" t="s">
        <v>1799</v>
      </c>
      <c r="AT2153" s="189" t="s">
        <v>214</v>
      </c>
      <c r="AU2153" s="189" t="s">
        <v>87</v>
      </c>
      <c r="AY2153" s="21" t="s">
        <v>211</v>
      </c>
      <c r="BE2153" s="190">
        <f>IF(N2153="základní",J2153,0)</f>
        <v>0</v>
      </c>
      <c r="BF2153" s="190">
        <f>IF(N2153="snížená",J2153,0)</f>
        <v>0</v>
      </c>
      <c r="BG2153" s="190">
        <f>IF(N2153="zákl. přenesená",J2153,0)</f>
        <v>0</v>
      </c>
      <c r="BH2153" s="190">
        <f>IF(N2153="sníž. přenesená",J2153,0)</f>
        <v>0</v>
      </c>
      <c r="BI2153" s="190">
        <f>IF(N2153="nulová",J2153,0)</f>
        <v>0</v>
      </c>
      <c r="BJ2153" s="21" t="s">
        <v>85</v>
      </c>
      <c r="BK2153" s="190">
        <f>ROUND(I2153*H2153,2)</f>
        <v>0</v>
      </c>
      <c r="BL2153" s="21" t="s">
        <v>1799</v>
      </c>
      <c r="BM2153" s="189" t="s">
        <v>1837</v>
      </c>
    </row>
    <row r="2154" spans="1:65" s="2" customFormat="1" ht="6.95" customHeight="1">
      <c r="A2154" s="38"/>
      <c r="B2154" s="51"/>
      <c r="C2154" s="52"/>
      <c r="D2154" s="52"/>
      <c r="E2154" s="52"/>
      <c r="F2154" s="52"/>
      <c r="G2154" s="52"/>
      <c r="H2154" s="52"/>
      <c r="I2154" s="52"/>
      <c r="J2154" s="52"/>
      <c r="K2154" s="52"/>
      <c r="L2154" s="43"/>
      <c r="M2154" s="38"/>
      <c r="O2154" s="38"/>
      <c r="P2154" s="38"/>
      <c r="Q2154" s="38"/>
      <c r="R2154" s="38"/>
      <c r="S2154" s="38"/>
      <c r="T2154" s="38"/>
      <c r="U2154" s="38"/>
      <c r="V2154" s="38"/>
      <c r="W2154" s="38"/>
      <c r="X2154" s="38"/>
      <c r="Y2154" s="38"/>
      <c r="Z2154" s="38"/>
      <c r="AA2154" s="38"/>
      <c r="AB2154" s="38"/>
      <c r="AC2154" s="38"/>
      <c r="AD2154" s="38"/>
      <c r="AE2154" s="38"/>
    </row>
  </sheetData>
  <sheetProtection algorithmName="SHA-512" hashValue="5WqScn4xGQUXnq4pWA6H+pZ1mb2ywVfJLwrqGpyOsQgPugqjWPG9uxDKNn8XWhgy+KINj0iUS+DhBWfKLdor0A==" saltValue="gQNXi9YOVyFuEZrUKyVAzQS1c56aW0m1QFcRmEwDStSccSmz0yTfZcO9azvMYhyH1wSNgG2xlHwzjtso7JoVwQ==" spinCount="100000" sheet="1" objects="1" scenarios="1" formatColumns="0" formatRows="0" autoFilter="0"/>
  <autoFilter ref="C116:K2153"/>
  <mergeCells count="9">
    <mergeCell ref="E50:H50"/>
    <mergeCell ref="E107:H107"/>
    <mergeCell ref="E109:H109"/>
    <mergeCell ref="L2:V2"/>
    <mergeCell ref="E7:H7"/>
    <mergeCell ref="E9:H9"/>
    <mergeCell ref="E18:H18"/>
    <mergeCell ref="E27:H27"/>
    <mergeCell ref="E48:H48"/>
  </mergeCells>
  <hyperlinks>
    <hyperlink ref="F121" r:id="rId1"/>
    <hyperlink ref="F128" r:id="rId2"/>
    <hyperlink ref="F135" r:id="rId3"/>
    <hyperlink ref="F137" r:id="rId4"/>
    <hyperlink ref="F144" r:id="rId5"/>
    <hyperlink ref="F158" r:id="rId6"/>
    <hyperlink ref="F179" r:id="rId7"/>
    <hyperlink ref="F203" r:id="rId8"/>
    <hyperlink ref="F210" r:id="rId9"/>
    <hyperlink ref="F217" r:id="rId10"/>
    <hyperlink ref="F231" r:id="rId11"/>
    <hyperlink ref="F245" r:id="rId12"/>
    <hyperlink ref="F263" r:id="rId13"/>
    <hyperlink ref="F308" r:id="rId14"/>
    <hyperlink ref="F1128" r:id="rId15"/>
    <hyperlink ref="F1143" r:id="rId16"/>
    <hyperlink ref="F1148" r:id="rId17"/>
    <hyperlink ref="F1152" r:id="rId18"/>
    <hyperlink ref="F1159" r:id="rId19"/>
    <hyperlink ref="F1167" r:id="rId20"/>
    <hyperlink ref="F1193" r:id="rId21"/>
    <hyperlink ref="F1199" r:id="rId22"/>
    <hyperlink ref="F1204" r:id="rId23"/>
    <hyperlink ref="F1218" r:id="rId24"/>
    <hyperlink ref="F1220" r:id="rId25"/>
    <hyperlink ref="F1222" r:id="rId26"/>
    <hyperlink ref="F1224" r:id="rId27"/>
    <hyperlink ref="F1231" r:id="rId28"/>
    <hyperlink ref="F1239" r:id="rId29"/>
    <hyperlink ref="F1246" r:id="rId30"/>
    <hyperlink ref="F1259" r:id="rId31"/>
    <hyperlink ref="F1299" r:id="rId32"/>
    <hyperlink ref="F1309" r:id="rId33"/>
    <hyperlink ref="F1311" r:id="rId34"/>
    <hyperlink ref="F1313" r:id="rId35"/>
    <hyperlink ref="F1315" r:id="rId36"/>
    <hyperlink ref="F1318" r:id="rId37"/>
    <hyperlink ref="F1320" r:id="rId38"/>
    <hyperlink ref="F1323" r:id="rId39"/>
    <hyperlink ref="F1333" r:id="rId40"/>
    <hyperlink ref="F1336" r:id="rId41"/>
    <hyperlink ref="F1344" r:id="rId42"/>
    <hyperlink ref="F1348" r:id="rId43"/>
    <hyperlink ref="F1356" r:id="rId44"/>
    <hyperlink ref="F1376" r:id="rId45"/>
    <hyperlink ref="F1389" r:id="rId46"/>
    <hyperlink ref="F1396" r:id="rId47"/>
    <hyperlink ref="F1411" r:id="rId48"/>
    <hyperlink ref="F1450" r:id="rId49"/>
    <hyperlink ref="F1475" r:id="rId50"/>
    <hyperlink ref="F1488" r:id="rId51"/>
    <hyperlink ref="F1501" r:id="rId52"/>
    <hyperlink ref="F1508" r:id="rId53"/>
    <hyperlink ref="F1516" r:id="rId54"/>
    <hyperlink ref="F1529" r:id="rId55"/>
    <hyperlink ref="F1536" r:id="rId56"/>
    <hyperlink ref="F1563" r:id="rId57"/>
    <hyperlink ref="F1569" r:id="rId58"/>
    <hyperlink ref="F1574" r:id="rId59"/>
    <hyperlink ref="F1577" r:id="rId60"/>
    <hyperlink ref="F1584" r:id="rId61"/>
    <hyperlink ref="F1591" r:id="rId62"/>
    <hyperlink ref="F1597" r:id="rId63"/>
    <hyperlink ref="F1606" r:id="rId64"/>
    <hyperlink ref="F1612" r:id="rId65"/>
    <hyperlink ref="F1614" r:id="rId66"/>
    <hyperlink ref="F1620" r:id="rId67"/>
    <hyperlink ref="F1626" r:id="rId68"/>
    <hyperlink ref="F1635" r:id="rId69"/>
    <hyperlink ref="F1648" r:id="rId70"/>
    <hyperlink ref="F1661" r:id="rId71"/>
    <hyperlink ref="F1668" r:id="rId72"/>
    <hyperlink ref="F1681" r:id="rId73"/>
    <hyperlink ref="F1695" r:id="rId74"/>
    <hyperlink ref="F1702" r:id="rId75"/>
    <hyperlink ref="F1709" r:id="rId76"/>
    <hyperlink ref="F1716" r:id="rId77"/>
    <hyperlink ref="F1723" r:id="rId78"/>
    <hyperlink ref="F1730" r:id="rId79"/>
    <hyperlink ref="F1737" r:id="rId80"/>
    <hyperlink ref="F1744" r:id="rId81"/>
    <hyperlink ref="F1751" r:id="rId82"/>
    <hyperlink ref="F1758" r:id="rId83"/>
    <hyperlink ref="F1765" r:id="rId84"/>
    <hyperlink ref="F1768" r:id="rId85"/>
    <hyperlink ref="F1775" r:id="rId86"/>
    <hyperlink ref="F1777" r:id="rId87"/>
    <hyperlink ref="F1784" r:id="rId88"/>
    <hyperlink ref="F1791" r:id="rId89"/>
    <hyperlink ref="F1798" r:id="rId90"/>
    <hyperlink ref="F1800" r:id="rId91"/>
    <hyperlink ref="F1807" r:id="rId92"/>
    <hyperlink ref="F1816" r:id="rId93"/>
    <hyperlink ref="F1824" r:id="rId94"/>
    <hyperlink ref="F1831" r:id="rId95"/>
    <hyperlink ref="F1838" r:id="rId96"/>
    <hyperlink ref="F1845" r:id="rId97"/>
    <hyperlink ref="F1852" r:id="rId98"/>
    <hyperlink ref="F1915" r:id="rId99"/>
    <hyperlink ref="F1929" r:id="rId100"/>
    <hyperlink ref="F2018" r:id="rId101"/>
    <hyperlink ref="F2025" r:id="rId102"/>
    <hyperlink ref="F2035" r:id="rId103"/>
    <hyperlink ref="F2039" r:id="rId104"/>
    <hyperlink ref="F2043" r:id="rId105"/>
    <hyperlink ref="F2047" r:id="rId106"/>
    <hyperlink ref="F2054" r:id="rId107"/>
    <hyperlink ref="F2064" r:id="rId108"/>
    <hyperlink ref="F2068" r:id="rId109"/>
    <hyperlink ref="F2072" r:id="rId110"/>
    <hyperlink ref="F2076" r:id="rId111"/>
    <hyperlink ref="F2117" r:id="rId112"/>
    <hyperlink ref="F2119" r:id="rId113"/>
  </hyperlinks>
  <pageMargins left="0.39374999999999999" right="0.39374999999999999" top="0.39374999999999999" bottom="0.39374999999999999" header="0" footer="0"/>
  <pageSetup paperSize="9" scale="76" fitToHeight="100" orientation="portrait" blackAndWhite="1" r:id="rId114"/>
  <headerFooter>
    <oddFooter>&amp;CStrana &amp;P z &amp;N</oddFooter>
  </headerFooter>
  <drawing r:id="rId1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21" t="s">
        <v>90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4"/>
      <c r="AT3" s="21" t="s">
        <v>87</v>
      </c>
    </row>
    <row r="4" spans="1:46" s="1" customFormat="1" ht="24.95" customHeight="1">
      <c r="B4" s="24"/>
      <c r="D4" s="108" t="s">
        <v>101</v>
      </c>
      <c r="L4" s="24"/>
      <c r="M4" s="109" t="s">
        <v>10</v>
      </c>
      <c r="AT4" s="21" t="s">
        <v>4</v>
      </c>
    </row>
    <row r="5" spans="1:46" s="1" customFormat="1" ht="6.95" customHeight="1">
      <c r="B5" s="24"/>
      <c r="L5" s="24"/>
    </row>
    <row r="6" spans="1:46" s="1" customFormat="1" ht="12" customHeight="1">
      <c r="B6" s="24"/>
      <c r="D6" s="110" t="s">
        <v>16</v>
      </c>
      <c r="L6" s="24"/>
    </row>
    <row r="7" spans="1:46" s="1" customFormat="1" ht="26.25" customHeight="1">
      <c r="B7" s="24"/>
      <c r="E7" s="430" t="str">
        <f>'Rekapitulace stavby'!K6</f>
        <v>Kostel sv. Voršily v Chlumci nad Cidlinou, obnova fasády lodi a presbytáře</v>
      </c>
      <c r="F7" s="431"/>
      <c r="G7" s="431"/>
      <c r="H7" s="431"/>
      <c r="L7" s="24"/>
    </row>
    <row r="8" spans="1:46" s="2" customFormat="1" ht="12" customHeight="1">
      <c r="A8" s="38"/>
      <c r="B8" s="43"/>
      <c r="C8" s="38"/>
      <c r="D8" s="110" t="s">
        <v>115</v>
      </c>
      <c r="E8" s="38"/>
      <c r="F8" s="38"/>
      <c r="G8" s="38"/>
      <c r="H8" s="38"/>
      <c r="I8" s="38"/>
      <c r="J8" s="38"/>
      <c r="K8" s="38"/>
      <c r="L8" s="111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pans="1:46" s="2" customFormat="1" ht="16.5" customHeight="1">
      <c r="A9" s="38"/>
      <c r="B9" s="43"/>
      <c r="C9" s="38"/>
      <c r="D9" s="38"/>
      <c r="E9" s="432" t="s">
        <v>1838</v>
      </c>
      <c r="F9" s="433"/>
      <c r="G9" s="433"/>
      <c r="H9" s="433"/>
      <c r="I9" s="38"/>
      <c r="J9" s="38"/>
      <c r="K9" s="38"/>
      <c r="L9" s="111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>
      <c r="A10" s="38"/>
      <c r="B10" s="43"/>
      <c r="C10" s="38"/>
      <c r="D10" s="38"/>
      <c r="E10" s="38"/>
      <c r="F10" s="38"/>
      <c r="G10" s="38"/>
      <c r="H10" s="38"/>
      <c r="I10" s="38"/>
      <c r="J10" s="38"/>
      <c r="K10" s="38"/>
      <c r="L10" s="111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2" customHeight="1">
      <c r="A11" s="38"/>
      <c r="B11" s="43"/>
      <c r="C11" s="38"/>
      <c r="D11" s="110" t="s">
        <v>18</v>
      </c>
      <c r="E11" s="38"/>
      <c r="F11" s="112" t="s">
        <v>19</v>
      </c>
      <c r="G11" s="38"/>
      <c r="H11" s="38"/>
      <c r="I11" s="110" t="s">
        <v>20</v>
      </c>
      <c r="J11" s="112" t="s">
        <v>19</v>
      </c>
      <c r="K11" s="38"/>
      <c r="L11" s="111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2" customHeight="1">
      <c r="A12" s="38"/>
      <c r="B12" s="43"/>
      <c r="C12" s="38"/>
      <c r="D12" s="110" t="s">
        <v>21</v>
      </c>
      <c r="E12" s="38"/>
      <c r="F12" s="112" t="s">
        <v>22</v>
      </c>
      <c r="G12" s="38"/>
      <c r="H12" s="38"/>
      <c r="I12" s="110" t="s">
        <v>23</v>
      </c>
      <c r="J12" s="113" t="str">
        <f>'Rekapitulace stavby'!AN8</f>
        <v>14. 7. 2022</v>
      </c>
      <c r="K12" s="38"/>
      <c r="L12" s="111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0.9" customHeight="1">
      <c r="A13" s="38"/>
      <c r="B13" s="43"/>
      <c r="C13" s="38"/>
      <c r="D13" s="38"/>
      <c r="E13" s="38"/>
      <c r="F13" s="38"/>
      <c r="G13" s="38"/>
      <c r="H13" s="38"/>
      <c r="I13" s="38"/>
      <c r="J13" s="38"/>
      <c r="K13" s="38"/>
      <c r="L13" s="111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>
      <c r="A14" s="38"/>
      <c r="B14" s="43"/>
      <c r="C14" s="38"/>
      <c r="D14" s="110" t="s">
        <v>25</v>
      </c>
      <c r="E14" s="38"/>
      <c r="F14" s="38"/>
      <c r="G14" s="38"/>
      <c r="H14" s="38"/>
      <c r="I14" s="110" t="s">
        <v>26</v>
      </c>
      <c r="J14" s="112" t="s">
        <v>27</v>
      </c>
      <c r="K14" s="38"/>
      <c r="L14" s="111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18" customHeight="1">
      <c r="A15" s="38"/>
      <c r="B15" s="43"/>
      <c r="C15" s="38"/>
      <c r="D15" s="38"/>
      <c r="E15" s="112" t="s">
        <v>28</v>
      </c>
      <c r="F15" s="38"/>
      <c r="G15" s="38"/>
      <c r="H15" s="38"/>
      <c r="I15" s="110" t="s">
        <v>29</v>
      </c>
      <c r="J15" s="112" t="s">
        <v>19</v>
      </c>
      <c r="K15" s="38"/>
      <c r="L15" s="111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6.95" customHeight="1">
      <c r="A16" s="38"/>
      <c r="B16" s="43"/>
      <c r="C16" s="38"/>
      <c r="D16" s="38"/>
      <c r="E16" s="38"/>
      <c r="F16" s="38"/>
      <c r="G16" s="38"/>
      <c r="H16" s="38"/>
      <c r="I16" s="38"/>
      <c r="J16" s="38"/>
      <c r="K16" s="38"/>
      <c r="L16" s="111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2" customHeight="1">
      <c r="A17" s="38"/>
      <c r="B17" s="43"/>
      <c r="C17" s="38"/>
      <c r="D17" s="110" t="s">
        <v>30</v>
      </c>
      <c r="E17" s="38"/>
      <c r="F17" s="38"/>
      <c r="G17" s="38"/>
      <c r="H17" s="38"/>
      <c r="I17" s="110" t="s">
        <v>26</v>
      </c>
      <c r="J17" s="34" t="str">
        <f>'Rekapitulace stavby'!AN13</f>
        <v>Vyplň údaj</v>
      </c>
      <c r="K17" s="38"/>
      <c r="L17" s="111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18" customHeight="1">
      <c r="A18" s="38"/>
      <c r="B18" s="43"/>
      <c r="C18" s="38"/>
      <c r="D18" s="38"/>
      <c r="E18" s="434" t="str">
        <f>'Rekapitulace stavby'!E14</f>
        <v>Vyplň údaj</v>
      </c>
      <c r="F18" s="435"/>
      <c r="G18" s="435"/>
      <c r="H18" s="435"/>
      <c r="I18" s="110" t="s">
        <v>29</v>
      </c>
      <c r="J18" s="34" t="str">
        <f>'Rekapitulace stavby'!AN14</f>
        <v>Vyplň údaj</v>
      </c>
      <c r="K18" s="38"/>
      <c r="L18" s="111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6.95" customHeight="1">
      <c r="A19" s="38"/>
      <c r="B19" s="43"/>
      <c r="C19" s="38"/>
      <c r="D19" s="38"/>
      <c r="E19" s="38"/>
      <c r="F19" s="38"/>
      <c r="G19" s="38"/>
      <c r="H19" s="38"/>
      <c r="I19" s="38"/>
      <c r="J19" s="38"/>
      <c r="K19" s="38"/>
      <c r="L19" s="111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2" customHeight="1">
      <c r="A20" s="38"/>
      <c r="B20" s="43"/>
      <c r="C20" s="38"/>
      <c r="D20" s="110" t="s">
        <v>32</v>
      </c>
      <c r="E20" s="38"/>
      <c r="F20" s="38"/>
      <c r="G20" s="38"/>
      <c r="H20" s="38"/>
      <c r="I20" s="110" t="s">
        <v>26</v>
      </c>
      <c r="J20" s="112" t="s">
        <v>1839</v>
      </c>
      <c r="K20" s="38"/>
      <c r="L20" s="111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18" customHeight="1">
      <c r="A21" s="38"/>
      <c r="B21" s="43"/>
      <c r="C21" s="38"/>
      <c r="D21" s="38"/>
      <c r="E21" s="112" t="s">
        <v>1840</v>
      </c>
      <c r="F21" s="38"/>
      <c r="G21" s="38"/>
      <c r="H21" s="38"/>
      <c r="I21" s="110" t="s">
        <v>29</v>
      </c>
      <c r="J21" s="112" t="s">
        <v>1841</v>
      </c>
      <c r="K21" s="38"/>
      <c r="L21" s="111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6.95" customHeight="1">
      <c r="A22" s="38"/>
      <c r="B22" s="43"/>
      <c r="C22" s="38"/>
      <c r="D22" s="38"/>
      <c r="E22" s="38"/>
      <c r="F22" s="38"/>
      <c r="G22" s="38"/>
      <c r="H22" s="38"/>
      <c r="I22" s="38"/>
      <c r="J22" s="38"/>
      <c r="K22" s="38"/>
      <c r="L22" s="111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2" customHeight="1">
      <c r="A23" s="38"/>
      <c r="B23" s="43"/>
      <c r="C23" s="38"/>
      <c r="D23" s="110" t="s">
        <v>37</v>
      </c>
      <c r="E23" s="38"/>
      <c r="F23" s="38"/>
      <c r="G23" s="38"/>
      <c r="H23" s="38"/>
      <c r="I23" s="110" t="s">
        <v>26</v>
      </c>
      <c r="J23" s="112" t="s">
        <v>1839</v>
      </c>
      <c r="K23" s="38"/>
      <c r="L23" s="111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18" customHeight="1">
      <c r="A24" s="38"/>
      <c r="B24" s="43"/>
      <c r="C24" s="38"/>
      <c r="D24" s="38"/>
      <c r="E24" s="112" t="s">
        <v>1842</v>
      </c>
      <c r="F24" s="38"/>
      <c r="G24" s="38"/>
      <c r="H24" s="38"/>
      <c r="I24" s="110" t="s">
        <v>29</v>
      </c>
      <c r="J24" s="112" t="s">
        <v>1841</v>
      </c>
      <c r="K24" s="38"/>
      <c r="L24" s="111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6.95" customHeight="1">
      <c r="A25" s="38"/>
      <c r="B25" s="43"/>
      <c r="C25" s="38"/>
      <c r="D25" s="38"/>
      <c r="E25" s="38"/>
      <c r="F25" s="38"/>
      <c r="G25" s="38"/>
      <c r="H25" s="38"/>
      <c r="I25" s="38"/>
      <c r="J25" s="38"/>
      <c r="K25" s="38"/>
      <c r="L25" s="111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2" customHeight="1">
      <c r="A26" s="38"/>
      <c r="B26" s="43"/>
      <c r="C26" s="38"/>
      <c r="D26" s="110" t="s">
        <v>41</v>
      </c>
      <c r="E26" s="38"/>
      <c r="F26" s="38"/>
      <c r="G26" s="38"/>
      <c r="H26" s="38"/>
      <c r="I26" s="38"/>
      <c r="J26" s="38"/>
      <c r="K26" s="38"/>
      <c r="L26" s="111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8" customFormat="1" ht="16.5" customHeight="1">
      <c r="A27" s="114"/>
      <c r="B27" s="115"/>
      <c r="C27" s="114"/>
      <c r="D27" s="114"/>
      <c r="E27" s="436" t="s">
        <v>19</v>
      </c>
      <c r="F27" s="436"/>
      <c r="G27" s="436"/>
      <c r="H27" s="43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8"/>
      <c r="B28" s="43"/>
      <c r="C28" s="38"/>
      <c r="D28" s="38"/>
      <c r="E28" s="38"/>
      <c r="F28" s="38"/>
      <c r="G28" s="38"/>
      <c r="H28" s="38"/>
      <c r="I28" s="38"/>
      <c r="J28" s="38"/>
      <c r="K28" s="38"/>
      <c r="L28" s="111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2" customFormat="1" ht="6.95" customHeight="1">
      <c r="A29" s="38"/>
      <c r="B29" s="43"/>
      <c r="C29" s="38"/>
      <c r="D29" s="117"/>
      <c r="E29" s="117"/>
      <c r="F29" s="117"/>
      <c r="G29" s="117"/>
      <c r="H29" s="117"/>
      <c r="I29" s="117"/>
      <c r="J29" s="117"/>
      <c r="K29" s="117"/>
      <c r="L29" s="111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pans="1:31" s="2" customFormat="1" ht="25.35" customHeight="1">
      <c r="A30" s="38"/>
      <c r="B30" s="43"/>
      <c r="C30" s="38"/>
      <c r="D30" s="118" t="s">
        <v>43</v>
      </c>
      <c r="E30" s="38"/>
      <c r="F30" s="38"/>
      <c r="G30" s="38"/>
      <c r="H30" s="38"/>
      <c r="I30" s="38"/>
      <c r="J30" s="119">
        <f>ROUND(J90, 2)</f>
        <v>0</v>
      </c>
      <c r="K30" s="38"/>
      <c r="L30" s="111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5" customHeight="1">
      <c r="A31" s="38"/>
      <c r="B31" s="43"/>
      <c r="C31" s="38"/>
      <c r="D31" s="117"/>
      <c r="E31" s="117"/>
      <c r="F31" s="117"/>
      <c r="G31" s="117"/>
      <c r="H31" s="117"/>
      <c r="I31" s="117"/>
      <c r="J31" s="117"/>
      <c r="K31" s="117"/>
      <c r="L31" s="111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14.45" customHeight="1">
      <c r="A32" s="38"/>
      <c r="B32" s="43"/>
      <c r="C32" s="38"/>
      <c r="D32" s="38"/>
      <c r="E32" s="38"/>
      <c r="F32" s="120" t="s">
        <v>45</v>
      </c>
      <c r="G32" s="38"/>
      <c r="H32" s="38"/>
      <c r="I32" s="120" t="s">
        <v>44</v>
      </c>
      <c r="J32" s="120" t="s">
        <v>46</v>
      </c>
      <c r="K32" s="38"/>
      <c r="L32" s="111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14.45" customHeight="1">
      <c r="A33" s="38"/>
      <c r="B33" s="43"/>
      <c r="C33" s="38"/>
      <c r="D33" s="121" t="s">
        <v>47</v>
      </c>
      <c r="E33" s="110" t="s">
        <v>48</v>
      </c>
      <c r="F33" s="122">
        <f>ROUND((SUM(BE90:BE169)),  2)</f>
        <v>0</v>
      </c>
      <c r="G33" s="38"/>
      <c r="H33" s="38"/>
      <c r="I33" s="123">
        <v>0.21</v>
      </c>
      <c r="J33" s="122">
        <f>ROUND(((SUM(BE90:BE169))*I33),  2)</f>
        <v>0</v>
      </c>
      <c r="K33" s="38"/>
      <c r="L33" s="111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5" customHeight="1">
      <c r="A34" s="38"/>
      <c r="B34" s="43"/>
      <c r="C34" s="38"/>
      <c r="D34" s="38"/>
      <c r="E34" s="110" t="s">
        <v>49</v>
      </c>
      <c r="F34" s="122">
        <f>ROUND((SUM(BF90:BF169)),  2)</f>
        <v>0</v>
      </c>
      <c r="G34" s="38"/>
      <c r="H34" s="38"/>
      <c r="I34" s="123">
        <v>0.15</v>
      </c>
      <c r="J34" s="122">
        <f>ROUND(((SUM(BF90:BF169))*I34),  2)</f>
        <v>0</v>
      </c>
      <c r="K34" s="38"/>
      <c r="L34" s="111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5" hidden="1" customHeight="1">
      <c r="A35" s="38"/>
      <c r="B35" s="43"/>
      <c r="C35" s="38"/>
      <c r="D35" s="38"/>
      <c r="E35" s="110" t="s">
        <v>50</v>
      </c>
      <c r="F35" s="122">
        <f>ROUND((SUM(BG90:BG169)),  2)</f>
        <v>0</v>
      </c>
      <c r="G35" s="38"/>
      <c r="H35" s="38"/>
      <c r="I35" s="123">
        <v>0.21</v>
      </c>
      <c r="J35" s="122">
        <f>0</f>
        <v>0</v>
      </c>
      <c r="K35" s="38"/>
      <c r="L35" s="111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5" hidden="1" customHeight="1">
      <c r="A36" s="38"/>
      <c r="B36" s="43"/>
      <c r="C36" s="38"/>
      <c r="D36" s="38"/>
      <c r="E36" s="110" t="s">
        <v>51</v>
      </c>
      <c r="F36" s="122">
        <f>ROUND((SUM(BH90:BH169)),  2)</f>
        <v>0</v>
      </c>
      <c r="G36" s="38"/>
      <c r="H36" s="38"/>
      <c r="I36" s="123">
        <v>0.15</v>
      </c>
      <c r="J36" s="122">
        <f>0</f>
        <v>0</v>
      </c>
      <c r="K36" s="38"/>
      <c r="L36" s="111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5" hidden="1" customHeight="1">
      <c r="A37" s="38"/>
      <c r="B37" s="43"/>
      <c r="C37" s="38"/>
      <c r="D37" s="38"/>
      <c r="E37" s="110" t="s">
        <v>52</v>
      </c>
      <c r="F37" s="122">
        <f>ROUND((SUM(BI90:BI169)),  2)</f>
        <v>0</v>
      </c>
      <c r="G37" s="38"/>
      <c r="H37" s="38"/>
      <c r="I37" s="123">
        <v>0</v>
      </c>
      <c r="J37" s="122">
        <f>0</f>
        <v>0</v>
      </c>
      <c r="K37" s="38"/>
      <c r="L37" s="111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6.95" customHeight="1">
      <c r="A38" s="38"/>
      <c r="B38" s="43"/>
      <c r="C38" s="38"/>
      <c r="D38" s="38"/>
      <c r="E38" s="38"/>
      <c r="F38" s="38"/>
      <c r="G38" s="38"/>
      <c r="H38" s="38"/>
      <c r="I38" s="38"/>
      <c r="J38" s="38"/>
      <c r="K38" s="38"/>
      <c r="L38" s="111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25.35" customHeight="1">
      <c r="A39" s="38"/>
      <c r="B39" s="43"/>
      <c r="C39" s="124"/>
      <c r="D39" s="125" t="s">
        <v>53</v>
      </c>
      <c r="E39" s="126"/>
      <c r="F39" s="126"/>
      <c r="G39" s="127" t="s">
        <v>54</v>
      </c>
      <c r="H39" s="128" t="s">
        <v>55</v>
      </c>
      <c r="I39" s="126"/>
      <c r="J39" s="129">
        <f>SUM(J30:J37)</f>
        <v>0</v>
      </c>
      <c r="K39" s="130"/>
      <c r="L39" s="111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14.45" customHeight="1">
      <c r="A40" s="38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1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pans="1:31" s="2" customFormat="1" ht="6.95" customHeight="1">
      <c r="A44" s="38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1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pans="1:31" s="2" customFormat="1" ht="24.95" customHeight="1">
      <c r="A45" s="38"/>
      <c r="B45" s="39"/>
      <c r="C45" s="27" t="s">
        <v>154</v>
      </c>
      <c r="D45" s="40"/>
      <c r="E45" s="40"/>
      <c r="F45" s="40"/>
      <c r="G45" s="40"/>
      <c r="H45" s="40"/>
      <c r="I45" s="40"/>
      <c r="J45" s="40"/>
      <c r="K45" s="40"/>
      <c r="L45" s="111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pans="1:31" s="2" customFormat="1" ht="6.95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11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12" customHeight="1">
      <c r="A47" s="38"/>
      <c r="B47" s="39"/>
      <c r="C47" s="33" t="s">
        <v>16</v>
      </c>
      <c r="D47" s="40"/>
      <c r="E47" s="40"/>
      <c r="F47" s="40"/>
      <c r="G47" s="40"/>
      <c r="H47" s="40"/>
      <c r="I47" s="40"/>
      <c r="J47" s="40"/>
      <c r="K47" s="40"/>
      <c r="L47" s="111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26.25" customHeight="1">
      <c r="A48" s="38"/>
      <c r="B48" s="39"/>
      <c r="C48" s="40"/>
      <c r="D48" s="40"/>
      <c r="E48" s="428" t="str">
        <f>E7</f>
        <v>Kostel sv. Voršily v Chlumci nad Cidlinou, obnova fasády lodi a presbytáře</v>
      </c>
      <c r="F48" s="429"/>
      <c r="G48" s="429"/>
      <c r="H48" s="429"/>
      <c r="I48" s="40"/>
      <c r="J48" s="40"/>
      <c r="K48" s="40"/>
      <c r="L48" s="111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3" t="s">
        <v>115</v>
      </c>
      <c r="D49" s="40"/>
      <c r="E49" s="40"/>
      <c r="F49" s="40"/>
      <c r="G49" s="40"/>
      <c r="H49" s="40"/>
      <c r="I49" s="40"/>
      <c r="J49" s="40"/>
      <c r="K49" s="40"/>
      <c r="L49" s="111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397" t="str">
        <f>E9</f>
        <v>D.1.4.1 - Sanace vlhkého zdiva</v>
      </c>
      <c r="F50" s="427"/>
      <c r="G50" s="427"/>
      <c r="H50" s="427"/>
      <c r="I50" s="40"/>
      <c r="J50" s="40"/>
      <c r="K50" s="40"/>
      <c r="L50" s="111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2" customFormat="1" ht="6.95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11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pans="1:47" s="2" customFormat="1" ht="12" customHeight="1">
      <c r="A52" s="38"/>
      <c r="B52" s="39"/>
      <c r="C52" s="33" t="s">
        <v>21</v>
      </c>
      <c r="D52" s="40"/>
      <c r="E52" s="40"/>
      <c r="F52" s="31" t="str">
        <f>F12</f>
        <v>Chlumec nad Cidlinou, kostel sv. Voršily</v>
      </c>
      <c r="G52" s="40"/>
      <c r="H52" s="40"/>
      <c r="I52" s="33" t="s">
        <v>23</v>
      </c>
      <c r="J52" s="63" t="str">
        <f>IF(J12="","",J12)</f>
        <v>14. 7. 2022</v>
      </c>
      <c r="K52" s="40"/>
      <c r="L52" s="111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6.95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11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40.15" customHeight="1">
      <c r="A54" s="38"/>
      <c r="B54" s="39"/>
      <c r="C54" s="33" t="s">
        <v>25</v>
      </c>
      <c r="D54" s="40"/>
      <c r="E54" s="40"/>
      <c r="F54" s="31" t="str">
        <f>E15</f>
        <v>ŘF – děkanství Chlumec nad Cidlinou</v>
      </c>
      <c r="G54" s="40"/>
      <c r="H54" s="40"/>
      <c r="I54" s="33" t="s">
        <v>32</v>
      </c>
      <c r="J54" s="36" t="str">
        <f>E21</f>
        <v>IZOLACE A SANACE ZDIVA - PRINS, s.r.o.</v>
      </c>
      <c r="K54" s="40"/>
      <c r="L54" s="111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40.15" customHeight="1">
      <c r="A55" s="38"/>
      <c r="B55" s="39"/>
      <c r="C55" s="33" t="s">
        <v>30</v>
      </c>
      <c r="D55" s="40"/>
      <c r="E55" s="40"/>
      <c r="F55" s="31" t="str">
        <f>IF(E18="","",E18)</f>
        <v>Vyplň údaj</v>
      </c>
      <c r="G55" s="40"/>
      <c r="H55" s="40"/>
      <c r="I55" s="33" t="s">
        <v>37</v>
      </c>
      <c r="J55" s="36" t="str">
        <f>E24</f>
        <v>IZOLACE A SANACE ZDIVA - PRINS, s.r.o.</v>
      </c>
      <c r="K55" s="40"/>
      <c r="L55" s="111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0.35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11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29.25" customHeight="1">
      <c r="A57" s="38"/>
      <c r="B57" s="39"/>
      <c r="C57" s="135" t="s">
        <v>155</v>
      </c>
      <c r="D57" s="136"/>
      <c r="E57" s="136"/>
      <c r="F57" s="136"/>
      <c r="G57" s="136"/>
      <c r="H57" s="136"/>
      <c r="I57" s="136"/>
      <c r="J57" s="137" t="s">
        <v>156</v>
      </c>
      <c r="K57" s="136"/>
      <c r="L57" s="111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10.35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11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22.9" customHeight="1">
      <c r="A59" s="38"/>
      <c r="B59" s="39"/>
      <c r="C59" s="138" t="s">
        <v>75</v>
      </c>
      <c r="D59" s="40"/>
      <c r="E59" s="40"/>
      <c r="F59" s="40"/>
      <c r="G59" s="40"/>
      <c r="H59" s="40"/>
      <c r="I59" s="40"/>
      <c r="J59" s="81">
        <f>J90</f>
        <v>0</v>
      </c>
      <c r="K59" s="40"/>
      <c r="L59" s="111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21" t="s">
        <v>157</v>
      </c>
    </row>
    <row r="60" spans="1:47" s="9" customFormat="1" ht="24.95" customHeight="1">
      <c r="B60" s="139"/>
      <c r="C60" s="140"/>
      <c r="D60" s="141" t="s">
        <v>1843</v>
      </c>
      <c r="E60" s="142"/>
      <c r="F60" s="142"/>
      <c r="G60" s="142"/>
      <c r="H60" s="142"/>
      <c r="I60" s="142"/>
      <c r="J60" s="143">
        <f>J91</f>
        <v>0</v>
      </c>
      <c r="K60" s="140"/>
      <c r="L60" s="144"/>
    </row>
    <row r="61" spans="1:47" s="9" customFormat="1" ht="24.95" customHeight="1">
      <c r="B61" s="139"/>
      <c r="C61" s="140"/>
      <c r="D61" s="141" t="s">
        <v>1844</v>
      </c>
      <c r="E61" s="142"/>
      <c r="F61" s="142"/>
      <c r="G61" s="142"/>
      <c r="H61" s="142"/>
      <c r="I61" s="142"/>
      <c r="J61" s="143">
        <f>J104</f>
        <v>0</v>
      </c>
      <c r="K61" s="140"/>
      <c r="L61" s="144"/>
    </row>
    <row r="62" spans="1:47" s="9" customFormat="1" ht="24.95" customHeight="1">
      <c r="B62" s="139"/>
      <c r="C62" s="140"/>
      <c r="D62" s="141" t="s">
        <v>1845</v>
      </c>
      <c r="E62" s="142"/>
      <c r="F62" s="142"/>
      <c r="G62" s="142"/>
      <c r="H62" s="142"/>
      <c r="I62" s="142"/>
      <c r="J62" s="143">
        <f>J113</f>
        <v>0</v>
      </c>
      <c r="K62" s="140"/>
      <c r="L62" s="144"/>
    </row>
    <row r="63" spans="1:47" s="9" customFormat="1" ht="24.95" customHeight="1">
      <c r="B63" s="139"/>
      <c r="C63" s="140"/>
      <c r="D63" s="141" t="s">
        <v>1846</v>
      </c>
      <c r="E63" s="142"/>
      <c r="F63" s="142"/>
      <c r="G63" s="142"/>
      <c r="H63" s="142"/>
      <c r="I63" s="142"/>
      <c r="J63" s="143">
        <f>J120</f>
        <v>0</v>
      </c>
      <c r="K63" s="140"/>
      <c r="L63" s="144"/>
    </row>
    <row r="64" spans="1:47" s="9" customFormat="1" ht="24.95" customHeight="1">
      <c r="B64" s="139"/>
      <c r="C64" s="140"/>
      <c r="D64" s="141" t="s">
        <v>1847</v>
      </c>
      <c r="E64" s="142"/>
      <c r="F64" s="142"/>
      <c r="G64" s="142"/>
      <c r="H64" s="142"/>
      <c r="I64" s="142"/>
      <c r="J64" s="143">
        <f>J137</f>
        <v>0</v>
      </c>
      <c r="K64" s="140"/>
      <c r="L64" s="144"/>
    </row>
    <row r="65" spans="1:31" s="9" customFormat="1" ht="24.95" customHeight="1">
      <c r="B65" s="139"/>
      <c r="C65" s="140"/>
      <c r="D65" s="141" t="s">
        <v>1848</v>
      </c>
      <c r="E65" s="142"/>
      <c r="F65" s="142"/>
      <c r="G65" s="142"/>
      <c r="H65" s="142"/>
      <c r="I65" s="142"/>
      <c r="J65" s="143">
        <f>J139</f>
        <v>0</v>
      </c>
      <c r="K65" s="140"/>
      <c r="L65" s="144"/>
    </row>
    <row r="66" spans="1:31" s="9" customFormat="1" ht="24.95" customHeight="1">
      <c r="B66" s="139"/>
      <c r="C66" s="140"/>
      <c r="D66" s="141" t="s">
        <v>1849</v>
      </c>
      <c r="E66" s="142"/>
      <c r="F66" s="142"/>
      <c r="G66" s="142"/>
      <c r="H66" s="142"/>
      <c r="I66" s="142"/>
      <c r="J66" s="143">
        <f>J143</f>
        <v>0</v>
      </c>
      <c r="K66" s="140"/>
      <c r="L66" s="144"/>
    </row>
    <row r="67" spans="1:31" s="9" customFormat="1" ht="24.95" customHeight="1">
      <c r="B67" s="139"/>
      <c r="C67" s="140"/>
      <c r="D67" s="141" t="s">
        <v>1850</v>
      </c>
      <c r="E67" s="142"/>
      <c r="F67" s="142"/>
      <c r="G67" s="142"/>
      <c r="H67" s="142"/>
      <c r="I67" s="142"/>
      <c r="J67" s="143">
        <f>J148</f>
        <v>0</v>
      </c>
      <c r="K67" s="140"/>
      <c r="L67" s="144"/>
    </row>
    <row r="68" spans="1:31" s="9" customFormat="1" ht="24.95" customHeight="1">
      <c r="B68" s="139"/>
      <c r="C68" s="140"/>
      <c r="D68" s="141" t="s">
        <v>1851</v>
      </c>
      <c r="E68" s="142"/>
      <c r="F68" s="142"/>
      <c r="G68" s="142"/>
      <c r="H68" s="142"/>
      <c r="I68" s="142"/>
      <c r="J68" s="143">
        <f>J161</f>
        <v>0</v>
      </c>
      <c r="K68" s="140"/>
      <c r="L68" s="144"/>
    </row>
    <row r="69" spans="1:31" s="9" customFormat="1" ht="24.95" customHeight="1">
      <c r="B69" s="139"/>
      <c r="C69" s="140"/>
      <c r="D69" s="141" t="s">
        <v>1852</v>
      </c>
      <c r="E69" s="142"/>
      <c r="F69" s="142"/>
      <c r="G69" s="142"/>
      <c r="H69" s="142"/>
      <c r="I69" s="142"/>
      <c r="J69" s="143">
        <f>J163</f>
        <v>0</v>
      </c>
      <c r="K69" s="140"/>
      <c r="L69" s="144"/>
    </row>
    <row r="70" spans="1:31" s="9" customFormat="1" ht="24.95" customHeight="1">
      <c r="B70" s="139"/>
      <c r="C70" s="140"/>
      <c r="D70" s="141" t="s">
        <v>1853</v>
      </c>
      <c r="E70" s="142"/>
      <c r="F70" s="142"/>
      <c r="G70" s="142"/>
      <c r="H70" s="142"/>
      <c r="I70" s="142"/>
      <c r="J70" s="143">
        <f>J167</f>
        <v>0</v>
      </c>
      <c r="K70" s="140"/>
      <c r="L70" s="144"/>
    </row>
    <row r="71" spans="1:31" s="2" customFormat="1" ht="21.75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11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pans="1:31" s="2" customFormat="1" ht="6.95" customHeight="1">
      <c r="A72" s="38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11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pans="1:31" s="2" customFormat="1" ht="6.95" customHeight="1">
      <c r="A76" s="38"/>
      <c r="B76" s="53"/>
      <c r="C76" s="54"/>
      <c r="D76" s="54"/>
      <c r="E76" s="54"/>
      <c r="F76" s="54"/>
      <c r="G76" s="54"/>
      <c r="H76" s="54"/>
      <c r="I76" s="54"/>
      <c r="J76" s="54"/>
      <c r="K76" s="54"/>
      <c r="L76" s="111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pans="1:31" s="2" customFormat="1" ht="24.95" customHeight="1">
      <c r="A77" s="38"/>
      <c r="B77" s="39"/>
      <c r="C77" s="27" t="s">
        <v>196</v>
      </c>
      <c r="D77" s="40"/>
      <c r="E77" s="40"/>
      <c r="F77" s="40"/>
      <c r="G77" s="40"/>
      <c r="H77" s="40"/>
      <c r="I77" s="40"/>
      <c r="J77" s="40"/>
      <c r="K77" s="40"/>
      <c r="L77" s="111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pans="1:31" s="2" customFormat="1" ht="6.95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11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1:31" s="2" customFormat="1" ht="12" customHeight="1">
      <c r="A79" s="38"/>
      <c r="B79" s="39"/>
      <c r="C79" s="33" t="s">
        <v>16</v>
      </c>
      <c r="D79" s="40"/>
      <c r="E79" s="40"/>
      <c r="F79" s="40"/>
      <c r="G79" s="40"/>
      <c r="H79" s="40"/>
      <c r="I79" s="40"/>
      <c r="J79" s="40"/>
      <c r="K79" s="40"/>
      <c r="L79" s="111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pans="1:31" s="2" customFormat="1" ht="26.25" customHeight="1">
      <c r="A80" s="38"/>
      <c r="B80" s="39"/>
      <c r="C80" s="40"/>
      <c r="D80" s="40"/>
      <c r="E80" s="428" t="str">
        <f>E7</f>
        <v>Kostel sv. Voršily v Chlumci nad Cidlinou, obnova fasády lodi a presbytáře</v>
      </c>
      <c r="F80" s="429"/>
      <c r="G80" s="429"/>
      <c r="H80" s="429"/>
      <c r="I80" s="40"/>
      <c r="J80" s="40"/>
      <c r="K80" s="40"/>
      <c r="L80" s="111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pans="1:65" s="2" customFormat="1" ht="12" customHeight="1">
      <c r="A81" s="38"/>
      <c r="B81" s="39"/>
      <c r="C81" s="33" t="s">
        <v>115</v>
      </c>
      <c r="D81" s="40"/>
      <c r="E81" s="40"/>
      <c r="F81" s="40"/>
      <c r="G81" s="40"/>
      <c r="H81" s="40"/>
      <c r="I81" s="40"/>
      <c r="J81" s="40"/>
      <c r="K81" s="40"/>
      <c r="L81" s="111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pans="1:65" s="2" customFormat="1" ht="16.5" customHeight="1">
      <c r="A82" s="38"/>
      <c r="B82" s="39"/>
      <c r="C82" s="40"/>
      <c r="D82" s="40"/>
      <c r="E82" s="397" t="str">
        <f>E9</f>
        <v>D.1.4.1 - Sanace vlhkého zdiva</v>
      </c>
      <c r="F82" s="427"/>
      <c r="G82" s="427"/>
      <c r="H82" s="427"/>
      <c r="I82" s="40"/>
      <c r="J82" s="40"/>
      <c r="K82" s="40"/>
      <c r="L82" s="111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pans="1:65" s="2" customFormat="1" ht="6.95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11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pans="1:65" s="2" customFormat="1" ht="12" customHeight="1">
      <c r="A84" s="38"/>
      <c r="B84" s="39"/>
      <c r="C84" s="33" t="s">
        <v>21</v>
      </c>
      <c r="D84" s="40"/>
      <c r="E84" s="40"/>
      <c r="F84" s="31" t="str">
        <f>F12</f>
        <v>Chlumec nad Cidlinou, kostel sv. Voršily</v>
      </c>
      <c r="G84" s="40"/>
      <c r="H84" s="40"/>
      <c r="I84" s="33" t="s">
        <v>23</v>
      </c>
      <c r="J84" s="63" t="str">
        <f>IF(J12="","",J12)</f>
        <v>14. 7. 2022</v>
      </c>
      <c r="K84" s="40"/>
      <c r="L84" s="111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pans="1:65" s="2" customFormat="1" ht="6.95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11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pans="1:65" s="2" customFormat="1" ht="40.15" customHeight="1">
      <c r="A86" s="38"/>
      <c r="B86" s="39"/>
      <c r="C86" s="33" t="s">
        <v>25</v>
      </c>
      <c r="D86" s="40"/>
      <c r="E86" s="40"/>
      <c r="F86" s="31" t="str">
        <f>E15</f>
        <v>ŘF – děkanství Chlumec nad Cidlinou</v>
      </c>
      <c r="G86" s="40"/>
      <c r="H86" s="40"/>
      <c r="I86" s="33" t="s">
        <v>32</v>
      </c>
      <c r="J86" s="36" t="str">
        <f>E21</f>
        <v>IZOLACE A SANACE ZDIVA - PRINS, s.r.o.</v>
      </c>
      <c r="K86" s="40"/>
      <c r="L86" s="111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pans="1:65" s="2" customFormat="1" ht="40.15" customHeight="1">
      <c r="A87" s="38"/>
      <c r="B87" s="39"/>
      <c r="C87" s="33" t="s">
        <v>30</v>
      </c>
      <c r="D87" s="40"/>
      <c r="E87" s="40"/>
      <c r="F87" s="31" t="str">
        <f>IF(E18="","",E18)</f>
        <v>Vyplň údaj</v>
      </c>
      <c r="G87" s="40"/>
      <c r="H87" s="40"/>
      <c r="I87" s="33" t="s">
        <v>37</v>
      </c>
      <c r="J87" s="36" t="str">
        <f>E24</f>
        <v>IZOLACE A SANACE ZDIVA - PRINS, s.r.o.</v>
      </c>
      <c r="K87" s="40"/>
      <c r="L87" s="111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pans="1:65" s="2" customFormat="1" ht="10.35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11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pans="1:65" s="11" customFormat="1" ht="29.25" customHeight="1">
      <c r="A89" s="151"/>
      <c r="B89" s="152"/>
      <c r="C89" s="153" t="s">
        <v>197</v>
      </c>
      <c r="D89" s="154" t="s">
        <v>62</v>
      </c>
      <c r="E89" s="154" t="s">
        <v>58</v>
      </c>
      <c r="F89" s="154" t="s">
        <v>59</v>
      </c>
      <c r="G89" s="154" t="s">
        <v>198</v>
      </c>
      <c r="H89" s="154" t="s">
        <v>199</v>
      </c>
      <c r="I89" s="154" t="s">
        <v>200</v>
      </c>
      <c r="J89" s="154" t="s">
        <v>156</v>
      </c>
      <c r="K89" s="155" t="s">
        <v>201</v>
      </c>
      <c r="L89" s="156"/>
      <c r="M89" s="72" t="s">
        <v>19</v>
      </c>
      <c r="N89" s="73" t="s">
        <v>47</v>
      </c>
      <c r="O89" s="73" t="s">
        <v>202</v>
      </c>
      <c r="P89" s="73" t="s">
        <v>203</v>
      </c>
      <c r="Q89" s="73" t="s">
        <v>204</v>
      </c>
      <c r="R89" s="73" t="s">
        <v>205</v>
      </c>
      <c r="S89" s="73" t="s">
        <v>206</v>
      </c>
      <c r="T89" s="74" t="s">
        <v>207</v>
      </c>
      <c r="U89" s="151"/>
      <c r="V89" s="151"/>
      <c r="W89" s="151"/>
      <c r="X89" s="151"/>
      <c r="Y89" s="151"/>
      <c r="Z89" s="151"/>
      <c r="AA89" s="151"/>
      <c r="AB89" s="151"/>
      <c r="AC89" s="151"/>
      <c r="AD89" s="151"/>
      <c r="AE89" s="151"/>
    </row>
    <row r="90" spans="1:65" s="2" customFormat="1" ht="22.9" customHeight="1">
      <c r="A90" s="38"/>
      <c r="B90" s="39"/>
      <c r="C90" s="79" t="s">
        <v>208</v>
      </c>
      <c r="D90" s="40"/>
      <c r="E90" s="40"/>
      <c r="F90" s="40"/>
      <c r="G90" s="40"/>
      <c r="H90" s="40"/>
      <c r="I90" s="40"/>
      <c r="J90" s="157">
        <f>BK90</f>
        <v>0</v>
      </c>
      <c r="K90" s="40"/>
      <c r="L90" s="43"/>
      <c r="M90" s="75"/>
      <c r="N90" s="158"/>
      <c r="O90" s="76"/>
      <c r="P90" s="159">
        <f>P91+P104+P113+P120+P137+P139+P143+P148+P161+P163+P167</f>
        <v>0</v>
      </c>
      <c r="Q90" s="76"/>
      <c r="R90" s="159">
        <f>R91+R104+R113+R120+R137+R139+R143+R148+R161+R163+R167</f>
        <v>0</v>
      </c>
      <c r="S90" s="76"/>
      <c r="T90" s="160">
        <f>T91+T104+T113+T120+T137+T139+T143+T148+T161+T163+T167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21" t="s">
        <v>76</v>
      </c>
      <c r="AU90" s="21" t="s">
        <v>157</v>
      </c>
      <c r="BK90" s="161">
        <f>BK91+BK104+BK113+BK120+BK137+BK139+BK143+BK148+BK161+BK163+BK167</f>
        <v>0</v>
      </c>
    </row>
    <row r="91" spans="1:65" s="12" customFormat="1" ht="25.9" customHeight="1">
      <c r="B91" s="162"/>
      <c r="C91" s="163"/>
      <c r="D91" s="164" t="s">
        <v>76</v>
      </c>
      <c r="E91" s="165" t="s">
        <v>85</v>
      </c>
      <c r="F91" s="165" t="s">
        <v>1854</v>
      </c>
      <c r="G91" s="163"/>
      <c r="H91" s="163"/>
      <c r="I91" s="166"/>
      <c r="J91" s="167">
        <f>BK91</f>
        <v>0</v>
      </c>
      <c r="K91" s="163"/>
      <c r="L91" s="168"/>
      <c r="M91" s="169"/>
      <c r="N91" s="170"/>
      <c r="O91" s="170"/>
      <c r="P91" s="171">
        <f>SUM(P92:P103)</f>
        <v>0</v>
      </c>
      <c r="Q91" s="170"/>
      <c r="R91" s="171">
        <f>SUM(R92:R103)</f>
        <v>0</v>
      </c>
      <c r="S91" s="170"/>
      <c r="T91" s="172">
        <f>SUM(T92:T103)</f>
        <v>0</v>
      </c>
      <c r="AR91" s="173" t="s">
        <v>85</v>
      </c>
      <c r="AT91" s="174" t="s">
        <v>76</v>
      </c>
      <c r="AU91" s="174" t="s">
        <v>77</v>
      </c>
      <c r="AY91" s="173" t="s">
        <v>211</v>
      </c>
      <c r="BK91" s="175">
        <f>SUM(BK92:BK103)</f>
        <v>0</v>
      </c>
    </row>
    <row r="92" spans="1:65" s="2" customFormat="1" ht="21.75" customHeight="1">
      <c r="A92" s="38"/>
      <c r="B92" s="39"/>
      <c r="C92" s="178" t="s">
        <v>266</v>
      </c>
      <c r="D92" s="178" t="s">
        <v>214</v>
      </c>
      <c r="E92" s="179" t="s">
        <v>1855</v>
      </c>
      <c r="F92" s="180" t="s">
        <v>1856</v>
      </c>
      <c r="G92" s="181" t="s">
        <v>1857</v>
      </c>
      <c r="H92" s="182">
        <v>25</v>
      </c>
      <c r="I92" s="183"/>
      <c r="J92" s="184">
        <f>ROUND(I92*H92,2)</f>
        <v>0</v>
      </c>
      <c r="K92" s="180" t="s">
        <v>19</v>
      </c>
      <c r="L92" s="43"/>
      <c r="M92" s="185" t="s">
        <v>19</v>
      </c>
      <c r="N92" s="186" t="s">
        <v>48</v>
      </c>
      <c r="O92" s="68"/>
      <c r="P92" s="187">
        <f>O92*H92</f>
        <v>0</v>
      </c>
      <c r="Q92" s="187">
        <v>0</v>
      </c>
      <c r="R92" s="187">
        <f>Q92*H92</f>
        <v>0</v>
      </c>
      <c r="S92" s="187">
        <v>0</v>
      </c>
      <c r="T92" s="188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89" t="s">
        <v>218</v>
      </c>
      <c r="AT92" s="189" t="s">
        <v>214</v>
      </c>
      <c r="AU92" s="189" t="s">
        <v>85</v>
      </c>
      <c r="AY92" s="21" t="s">
        <v>211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21" t="s">
        <v>85</v>
      </c>
      <c r="BK92" s="190">
        <f>ROUND(I92*H92,2)</f>
        <v>0</v>
      </c>
      <c r="BL92" s="21" t="s">
        <v>218</v>
      </c>
      <c r="BM92" s="189" t="s">
        <v>1858</v>
      </c>
    </row>
    <row r="93" spans="1:65" s="2" customFormat="1" ht="21.75" customHeight="1">
      <c r="A93" s="38"/>
      <c r="B93" s="39"/>
      <c r="C93" s="178" t="s">
        <v>85</v>
      </c>
      <c r="D93" s="178" t="s">
        <v>214</v>
      </c>
      <c r="E93" s="179" t="s">
        <v>1859</v>
      </c>
      <c r="F93" s="180" t="s">
        <v>1860</v>
      </c>
      <c r="G93" s="181" t="s">
        <v>107</v>
      </c>
      <c r="H93" s="182">
        <v>26.358000000000001</v>
      </c>
      <c r="I93" s="183"/>
      <c r="J93" s="184">
        <f>ROUND(I93*H93,2)</f>
        <v>0</v>
      </c>
      <c r="K93" s="180" t="s">
        <v>19</v>
      </c>
      <c r="L93" s="43"/>
      <c r="M93" s="185" t="s">
        <v>19</v>
      </c>
      <c r="N93" s="186" t="s">
        <v>48</v>
      </c>
      <c r="O93" s="68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89" t="s">
        <v>218</v>
      </c>
      <c r="AT93" s="189" t="s">
        <v>214</v>
      </c>
      <c r="AU93" s="189" t="s">
        <v>85</v>
      </c>
      <c r="AY93" s="21" t="s">
        <v>211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21" t="s">
        <v>85</v>
      </c>
      <c r="BK93" s="190">
        <f>ROUND(I93*H93,2)</f>
        <v>0</v>
      </c>
      <c r="BL93" s="21" t="s">
        <v>218</v>
      </c>
      <c r="BM93" s="189" t="s">
        <v>1861</v>
      </c>
    </row>
    <row r="94" spans="1:65" s="2" customFormat="1" ht="16.5" customHeight="1">
      <c r="A94" s="38"/>
      <c r="B94" s="39"/>
      <c r="C94" s="178" t="s">
        <v>87</v>
      </c>
      <c r="D94" s="178" t="s">
        <v>214</v>
      </c>
      <c r="E94" s="179" t="s">
        <v>1862</v>
      </c>
      <c r="F94" s="180" t="s">
        <v>1863</v>
      </c>
      <c r="G94" s="181" t="s">
        <v>107</v>
      </c>
      <c r="H94" s="182">
        <v>26.358000000000001</v>
      </c>
      <c r="I94" s="183"/>
      <c r="J94" s="184">
        <f>ROUND(I94*H94,2)</f>
        <v>0</v>
      </c>
      <c r="K94" s="180" t="s">
        <v>19</v>
      </c>
      <c r="L94" s="43"/>
      <c r="M94" s="185" t="s">
        <v>19</v>
      </c>
      <c r="N94" s="186" t="s">
        <v>48</v>
      </c>
      <c r="O94" s="68"/>
      <c r="P94" s="187">
        <f>O94*H94</f>
        <v>0</v>
      </c>
      <c r="Q94" s="187">
        <v>0</v>
      </c>
      <c r="R94" s="187">
        <f>Q94*H94</f>
        <v>0</v>
      </c>
      <c r="S94" s="187">
        <v>0</v>
      </c>
      <c r="T94" s="18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89" t="s">
        <v>218</v>
      </c>
      <c r="AT94" s="189" t="s">
        <v>214</v>
      </c>
      <c r="AU94" s="189" t="s">
        <v>85</v>
      </c>
      <c r="AY94" s="21" t="s">
        <v>211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21" t="s">
        <v>85</v>
      </c>
      <c r="BK94" s="190">
        <f>ROUND(I94*H94,2)</f>
        <v>0</v>
      </c>
      <c r="BL94" s="21" t="s">
        <v>218</v>
      </c>
      <c r="BM94" s="189" t="s">
        <v>1864</v>
      </c>
    </row>
    <row r="95" spans="1:65" s="2" customFormat="1" ht="21.75" customHeight="1">
      <c r="A95" s="38"/>
      <c r="B95" s="39"/>
      <c r="C95" s="178" t="s">
        <v>233</v>
      </c>
      <c r="D95" s="178" t="s">
        <v>214</v>
      </c>
      <c r="E95" s="179" t="s">
        <v>1865</v>
      </c>
      <c r="F95" s="180" t="s">
        <v>1866</v>
      </c>
      <c r="G95" s="181" t="s">
        <v>107</v>
      </c>
      <c r="H95" s="182">
        <v>5.2720000000000002</v>
      </c>
      <c r="I95" s="183"/>
      <c r="J95" s="184">
        <f>ROUND(I95*H95,2)</f>
        <v>0</v>
      </c>
      <c r="K95" s="180" t="s">
        <v>19</v>
      </c>
      <c r="L95" s="43"/>
      <c r="M95" s="185" t="s">
        <v>19</v>
      </c>
      <c r="N95" s="186" t="s">
        <v>48</v>
      </c>
      <c r="O95" s="68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89" t="s">
        <v>218</v>
      </c>
      <c r="AT95" s="189" t="s">
        <v>214</v>
      </c>
      <c r="AU95" s="189" t="s">
        <v>85</v>
      </c>
      <c r="AY95" s="21" t="s">
        <v>211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21" t="s">
        <v>85</v>
      </c>
      <c r="BK95" s="190">
        <f>ROUND(I95*H95,2)</f>
        <v>0</v>
      </c>
      <c r="BL95" s="21" t="s">
        <v>218</v>
      </c>
      <c r="BM95" s="189" t="s">
        <v>1867</v>
      </c>
    </row>
    <row r="96" spans="1:65" s="2" customFormat="1" ht="21.75" customHeight="1">
      <c r="A96" s="38"/>
      <c r="B96" s="39"/>
      <c r="C96" s="178" t="s">
        <v>218</v>
      </c>
      <c r="D96" s="178" t="s">
        <v>214</v>
      </c>
      <c r="E96" s="179" t="s">
        <v>1868</v>
      </c>
      <c r="F96" s="180" t="s">
        <v>1869</v>
      </c>
      <c r="G96" s="181" t="s">
        <v>107</v>
      </c>
      <c r="H96" s="182">
        <v>5.2720000000000002</v>
      </c>
      <c r="I96" s="183"/>
      <c r="J96" s="184">
        <f>ROUND(I96*H96,2)</f>
        <v>0</v>
      </c>
      <c r="K96" s="180" t="s">
        <v>19</v>
      </c>
      <c r="L96" s="43"/>
      <c r="M96" s="185" t="s">
        <v>19</v>
      </c>
      <c r="N96" s="186" t="s">
        <v>48</v>
      </c>
      <c r="O96" s="68"/>
      <c r="P96" s="187">
        <f>O96*H96</f>
        <v>0</v>
      </c>
      <c r="Q96" s="187">
        <v>0</v>
      </c>
      <c r="R96" s="187">
        <f>Q96*H96</f>
        <v>0</v>
      </c>
      <c r="S96" s="187">
        <v>0</v>
      </c>
      <c r="T96" s="188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89" t="s">
        <v>218</v>
      </c>
      <c r="AT96" s="189" t="s">
        <v>214</v>
      </c>
      <c r="AU96" s="189" t="s">
        <v>85</v>
      </c>
      <c r="AY96" s="21" t="s">
        <v>211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21" t="s">
        <v>85</v>
      </c>
      <c r="BK96" s="190">
        <f>ROUND(I96*H96,2)</f>
        <v>0</v>
      </c>
      <c r="BL96" s="21" t="s">
        <v>218</v>
      </c>
      <c r="BM96" s="189" t="s">
        <v>1870</v>
      </c>
    </row>
    <row r="97" spans="1:65" s="2" customFormat="1" ht="19.5">
      <c r="A97" s="38"/>
      <c r="B97" s="39"/>
      <c r="C97" s="40"/>
      <c r="D97" s="198" t="s">
        <v>465</v>
      </c>
      <c r="E97" s="40"/>
      <c r="F97" s="240" t="s">
        <v>1871</v>
      </c>
      <c r="G97" s="40"/>
      <c r="H97" s="40"/>
      <c r="I97" s="193"/>
      <c r="J97" s="40"/>
      <c r="K97" s="40"/>
      <c r="L97" s="43"/>
      <c r="M97" s="194"/>
      <c r="N97" s="195"/>
      <c r="O97" s="68"/>
      <c r="P97" s="68"/>
      <c r="Q97" s="68"/>
      <c r="R97" s="68"/>
      <c r="S97" s="68"/>
      <c r="T97" s="69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21" t="s">
        <v>465</v>
      </c>
      <c r="AU97" s="21" t="s">
        <v>85</v>
      </c>
    </row>
    <row r="98" spans="1:65" s="2" customFormat="1" ht="16.5" customHeight="1">
      <c r="A98" s="38"/>
      <c r="B98" s="39"/>
      <c r="C98" s="178" t="s">
        <v>242</v>
      </c>
      <c r="D98" s="178" t="s">
        <v>214</v>
      </c>
      <c r="E98" s="179" t="s">
        <v>1872</v>
      </c>
      <c r="F98" s="180" t="s">
        <v>1873</v>
      </c>
      <c r="G98" s="181" t="s">
        <v>107</v>
      </c>
      <c r="H98" s="182">
        <v>26.358000000000001</v>
      </c>
      <c r="I98" s="183"/>
      <c r="J98" s="184">
        <f>ROUND(I98*H98,2)</f>
        <v>0</v>
      </c>
      <c r="K98" s="180" t="s">
        <v>19</v>
      </c>
      <c r="L98" s="43"/>
      <c r="M98" s="185" t="s">
        <v>19</v>
      </c>
      <c r="N98" s="186" t="s">
        <v>48</v>
      </c>
      <c r="O98" s="68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89" t="s">
        <v>218</v>
      </c>
      <c r="AT98" s="189" t="s">
        <v>214</v>
      </c>
      <c r="AU98" s="189" t="s">
        <v>85</v>
      </c>
      <c r="AY98" s="21" t="s">
        <v>211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21" t="s">
        <v>85</v>
      </c>
      <c r="BK98" s="190">
        <f>ROUND(I98*H98,2)</f>
        <v>0</v>
      </c>
      <c r="BL98" s="21" t="s">
        <v>218</v>
      </c>
      <c r="BM98" s="189" t="s">
        <v>1874</v>
      </c>
    </row>
    <row r="99" spans="1:65" s="2" customFormat="1" ht="16.5" customHeight="1">
      <c r="A99" s="38"/>
      <c r="B99" s="39"/>
      <c r="C99" s="178" t="s">
        <v>212</v>
      </c>
      <c r="D99" s="178" t="s">
        <v>214</v>
      </c>
      <c r="E99" s="179" t="s">
        <v>1875</v>
      </c>
      <c r="F99" s="180" t="s">
        <v>1876</v>
      </c>
      <c r="G99" s="181" t="s">
        <v>96</v>
      </c>
      <c r="H99" s="182">
        <v>225</v>
      </c>
      <c r="I99" s="183"/>
      <c r="J99" s="184">
        <f>ROUND(I99*H99,2)</f>
        <v>0</v>
      </c>
      <c r="K99" s="180" t="s">
        <v>19</v>
      </c>
      <c r="L99" s="43"/>
      <c r="M99" s="185" t="s">
        <v>19</v>
      </c>
      <c r="N99" s="186" t="s">
        <v>48</v>
      </c>
      <c r="O99" s="68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89" t="s">
        <v>218</v>
      </c>
      <c r="AT99" s="189" t="s">
        <v>214</v>
      </c>
      <c r="AU99" s="189" t="s">
        <v>85</v>
      </c>
      <c r="AY99" s="21" t="s">
        <v>211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21" t="s">
        <v>85</v>
      </c>
      <c r="BK99" s="190">
        <f>ROUND(I99*H99,2)</f>
        <v>0</v>
      </c>
      <c r="BL99" s="21" t="s">
        <v>218</v>
      </c>
      <c r="BM99" s="189" t="s">
        <v>1877</v>
      </c>
    </row>
    <row r="100" spans="1:65" s="2" customFormat="1" ht="19.5">
      <c r="A100" s="38"/>
      <c r="B100" s="39"/>
      <c r="C100" s="40"/>
      <c r="D100" s="198" t="s">
        <v>465</v>
      </c>
      <c r="E100" s="40"/>
      <c r="F100" s="240" t="s">
        <v>1878</v>
      </c>
      <c r="G100" s="40"/>
      <c r="H100" s="40"/>
      <c r="I100" s="193"/>
      <c r="J100" s="40"/>
      <c r="K100" s="40"/>
      <c r="L100" s="43"/>
      <c r="M100" s="194"/>
      <c r="N100" s="195"/>
      <c r="O100" s="68"/>
      <c r="P100" s="68"/>
      <c r="Q100" s="68"/>
      <c r="R100" s="68"/>
      <c r="S100" s="68"/>
      <c r="T100" s="69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21" t="s">
        <v>465</v>
      </c>
      <c r="AU100" s="21" t="s">
        <v>85</v>
      </c>
    </row>
    <row r="101" spans="1:65" s="2" customFormat="1" ht="21.75" customHeight="1">
      <c r="A101" s="38"/>
      <c r="B101" s="39"/>
      <c r="C101" s="178" t="s">
        <v>255</v>
      </c>
      <c r="D101" s="178" t="s">
        <v>214</v>
      </c>
      <c r="E101" s="179" t="s">
        <v>1879</v>
      </c>
      <c r="F101" s="180" t="s">
        <v>1880</v>
      </c>
      <c r="G101" s="181" t="s">
        <v>96</v>
      </c>
      <c r="H101" s="182">
        <v>225</v>
      </c>
      <c r="I101" s="183"/>
      <c r="J101" s="184">
        <f>ROUND(I101*H101,2)</f>
        <v>0</v>
      </c>
      <c r="K101" s="180" t="s">
        <v>19</v>
      </c>
      <c r="L101" s="43"/>
      <c r="M101" s="185" t="s">
        <v>19</v>
      </c>
      <c r="N101" s="186" t="s">
        <v>48</v>
      </c>
      <c r="O101" s="68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89" t="s">
        <v>218</v>
      </c>
      <c r="AT101" s="189" t="s">
        <v>214</v>
      </c>
      <c r="AU101" s="189" t="s">
        <v>85</v>
      </c>
      <c r="AY101" s="21" t="s">
        <v>211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21" t="s">
        <v>85</v>
      </c>
      <c r="BK101" s="190">
        <f>ROUND(I101*H101,2)</f>
        <v>0</v>
      </c>
      <c r="BL101" s="21" t="s">
        <v>218</v>
      </c>
      <c r="BM101" s="189" t="s">
        <v>1881</v>
      </c>
    </row>
    <row r="102" spans="1:65" s="2" customFormat="1" ht="19.5">
      <c r="A102" s="38"/>
      <c r="B102" s="39"/>
      <c r="C102" s="40"/>
      <c r="D102" s="198" t="s">
        <v>465</v>
      </c>
      <c r="E102" s="40"/>
      <c r="F102" s="240" t="s">
        <v>1882</v>
      </c>
      <c r="G102" s="40"/>
      <c r="H102" s="40"/>
      <c r="I102" s="193"/>
      <c r="J102" s="40"/>
      <c r="K102" s="40"/>
      <c r="L102" s="43"/>
      <c r="M102" s="194"/>
      <c r="N102" s="195"/>
      <c r="O102" s="68"/>
      <c r="P102" s="68"/>
      <c r="Q102" s="68"/>
      <c r="R102" s="68"/>
      <c r="S102" s="68"/>
      <c r="T102" s="69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21" t="s">
        <v>465</v>
      </c>
      <c r="AU102" s="21" t="s">
        <v>85</v>
      </c>
    </row>
    <row r="103" spans="1:65" s="2" customFormat="1" ht="16.5" customHeight="1">
      <c r="A103" s="38"/>
      <c r="B103" s="39"/>
      <c r="C103" s="178" t="s">
        <v>261</v>
      </c>
      <c r="D103" s="178" t="s">
        <v>214</v>
      </c>
      <c r="E103" s="179" t="s">
        <v>1883</v>
      </c>
      <c r="F103" s="180" t="s">
        <v>1884</v>
      </c>
      <c r="G103" s="181" t="s">
        <v>107</v>
      </c>
      <c r="H103" s="182">
        <v>5.2720000000000002</v>
      </c>
      <c r="I103" s="183"/>
      <c r="J103" s="184">
        <f>ROUND(I103*H103,2)</f>
        <v>0</v>
      </c>
      <c r="K103" s="180" t="s">
        <v>19</v>
      </c>
      <c r="L103" s="43"/>
      <c r="M103" s="185" t="s">
        <v>19</v>
      </c>
      <c r="N103" s="186" t="s">
        <v>48</v>
      </c>
      <c r="O103" s="68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89" t="s">
        <v>218</v>
      </c>
      <c r="AT103" s="189" t="s">
        <v>214</v>
      </c>
      <c r="AU103" s="189" t="s">
        <v>85</v>
      </c>
      <c r="AY103" s="21" t="s">
        <v>211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21" t="s">
        <v>85</v>
      </c>
      <c r="BK103" s="190">
        <f>ROUND(I103*H103,2)</f>
        <v>0</v>
      </c>
      <c r="BL103" s="21" t="s">
        <v>218</v>
      </c>
      <c r="BM103" s="189" t="s">
        <v>1885</v>
      </c>
    </row>
    <row r="104" spans="1:65" s="12" customFormat="1" ht="25.9" customHeight="1">
      <c r="B104" s="162"/>
      <c r="C104" s="163"/>
      <c r="D104" s="164" t="s">
        <v>76</v>
      </c>
      <c r="E104" s="165" t="s">
        <v>87</v>
      </c>
      <c r="F104" s="165" t="s">
        <v>1886</v>
      </c>
      <c r="G104" s="163"/>
      <c r="H104" s="163"/>
      <c r="I104" s="166"/>
      <c r="J104" s="167">
        <f>BK104</f>
        <v>0</v>
      </c>
      <c r="K104" s="163"/>
      <c r="L104" s="168"/>
      <c r="M104" s="169"/>
      <c r="N104" s="170"/>
      <c r="O104" s="170"/>
      <c r="P104" s="171">
        <f>SUM(P105:P112)</f>
        <v>0</v>
      </c>
      <c r="Q104" s="170"/>
      <c r="R104" s="171">
        <f>SUM(R105:R112)</f>
        <v>0</v>
      </c>
      <c r="S104" s="170"/>
      <c r="T104" s="172">
        <f>SUM(T105:T112)</f>
        <v>0</v>
      </c>
      <c r="AR104" s="173" t="s">
        <v>85</v>
      </c>
      <c r="AT104" s="174" t="s">
        <v>76</v>
      </c>
      <c r="AU104" s="174" t="s">
        <v>77</v>
      </c>
      <c r="AY104" s="173" t="s">
        <v>211</v>
      </c>
      <c r="BK104" s="175">
        <f>SUM(BK105:BK112)</f>
        <v>0</v>
      </c>
    </row>
    <row r="105" spans="1:65" s="2" customFormat="1" ht="16.5" customHeight="1">
      <c r="A105" s="38"/>
      <c r="B105" s="39"/>
      <c r="C105" s="178" t="s">
        <v>271</v>
      </c>
      <c r="D105" s="178" t="s">
        <v>214</v>
      </c>
      <c r="E105" s="179" t="s">
        <v>1887</v>
      </c>
      <c r="F105" s="180" t="s">
        <v>1888</v>
      </c>
      <c r="G105" s="181" t="s">
        <v>96</v>
      </c>
      <c r="H105" s="182">
        <v>148.30000000000001</v>
      </c>
      <c r="I105" s="183"/>
      <c r="J105" s="184">
        <f>ROUND(I105*H105,2)</f>
        <v>0</v>
      </c>
      <c r="K105" s="180" t="s">
        <v>19</v>
      </c>
      <c r="L105" s="43"/>
      <c r="M105" s="185" t="s">
        <v>19</v>
      </c>
      <c r="N105" s="186" t="s">
        <v>48</v>
      </c>
      <c r="O105" s="68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89" t="s">
        <v>218</v>
      </c>
      <c r="AT105" s="189" t="s">
        <v>214</v>
      </c>
      <c r="AU105" s="189" t="s">
        <v>85</v>
      </c>
      <c r="AY105" s="21" t="s">
        <v>211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21" t="s">
        <v>85</v>
      </c>
      <c r="BK105" s="190">
        <f>ROUND(I105*H105,2)</f>
        <v>0</v>
      </c>
      <c r="BL105" s="21" t="s">
        <v>218</v>
      </c>
      <c r="BM105" s="189" t="s">
        <v>1889</v>
      </c>
    </row>
    <row r="106" spans="1:65" s="2" customFormat="1" ht="19.5">
      <c r="A106" s="38"/>
      <c r="B106" s="39"/>
      <c r="C106" s="40"/>
      <c r="D106" s="198" t="s">
        <v>465</v>
      </c>
      <c r="E106" s="40"/>
      <c r="F106" s="240" t="s">
        <v>1890</v>
      </c>
      <c r="G106" s="40"/>
      <c r="H106" s="40"/>
      <c r="I106" s="193"/>
      <c r="J106" s="40"/>
      <c r="K106" s="40"/>
      <c r="L106" s="43"/>
      <c r="M106" s="194"/>
      <c r="N106" s="195"/>
      <c r="O106" s="68"/>
      <c r="P106" s="68"/>
      <c r="Q106" s="68"/>
      <c r="R106" s="68"/>
      <c r="S106" s="68"/>
      <c r="T106" s="69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21" t="s">
        <v>465</v>
      </c>
      <c r="AU106" s="21" t="s">
        <v>85</v>
      </c>
    </row>
    <row r="107" spans="1:65" s="2" customFormat="1" ht="24.2" customHeight="1">
      <c r="A107" s="38"/>
      <c r="B107" s="39"/>
      <c r="C107" s="178" t="s">
        <v>288</v>
      </c>
      <c r="D107" s="178" t="s">
        <v>214</v>
      </c>
      <c r="E107" s="179" t="s">
        <v>1891</v>
      </c>
      <c r="F107" s="180" t="s">
        <v>1892</v>
      </c>
      <c r="G107" s="181" t="s">
        <v>96</v>
      </c>
      <c r="H107" s="182">
        <v>148.30000000000001</v>
      </c>
      <c r="I107" s="183"/>
      <c r="J107" s="184">
        <f>ROUND(I107*H107,2)</f>
        <v>0</v>
      </c>
      <c r="K107" s="180" t="s">
        <v>19</v>
      </c>
      <c r="L107" s="43"/>
      <c r="M107" s="185" t="s">
        <v>19</v>
      </c>
      <c r="N107" s="186" t="s">
        <v>48</v>
      </c>
      <c r="O107" s="68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89" t="s">
        <v>218</v>
      </c>
      <c r="AT107" s="189" t="s">
        <v>214</v>
      </c>
      <c r="AU107" s="189" t="s">
        <v>85</v>
      </c>
      <c r="AY107" s="21" t="s">
        <v>211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21" t="s">
        <v>85</v>
      </c>
      <c r="BK107" s="190">
        <f>ROUND(I107*H107,2)</f>
        <v>0</v>
      </c>
      <c r="BL107" s="21" t="s">
        <v>218</v>
      </c>
      <c r="BM107" s="189" t="s">
        <v>1893</v>
      </c>
    </row>
    <row r="108" spans="1:65" s="2" customFormat="1" ht="68.25">
      <c r="A108" s="38"/>
      <c r="B108" s="39"/>
      <c r="C108" s="40"/>
      <c r="D108" s="198" t="s">
        <v>465</v>
      </c>
      <c r="E108" s="40"/>
      <c r="F108" s="240" t="s">
        <v>1894</v>
      </c>
      <c r="G108" s="40"/>
      <c r="H108" s="40"/>
      <c r="I108" s="193"/>
      <c r="J108" s="40"/>
      <c r="K108" s="40"/>
      <c r="L108" s="43"/>
      <c r="M108" s="194"/>
      <c r="N108" s="195"/>
      <c r="O108" s="68"/>
      <c r="P108" s="68"/>
      <c r="Q108" s="68"/>
      <c r="R108" s="68"/>
      <c r="S108" s="68"/>
      <c r="T108" s="69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21" t="s">
        <v>465</v>
      </c>
      <c r="AU108" s="21" t="s">
        <v>85</v>
      </c>
    </row>
    <row r="109" spans="1:65" s="2" customFormat="1" ht="16.5" customHeight="1">
      <c r="A109" s="38"/>
      <c r="B109" s="39"/>
      <c r="C109" s="178" t="s">
        <v>280</v>
      </c>
      <c r="D109" s="178" t="s">
        <v>214</v>
      </c>
      <c r="E109" s="179" t="s">
        <v>1895</v>
      </c>
      <c r="F109" s="180" t="s">
        <v>1896</v>
      </c>
      <c r="G109" s="181" t="s">
        <v>96</v>
      </c>
      <c r="H109" s="182">
        <v>27.417999999999999</v>
      </c>
      <c r="I109" s="183"/>
      <c r="J109" s="184">
        <f>ROUND(I109*H109,2)</f>
        <v>0</v>
      </c>
      <c r="K109" s="180" t="s">
        <v>19</v>
      </c>
      <c r="L109" s="43"/>
      <c r="M109" s="185" t="s">
        <v>19</v>
      </c>
      <c r="N109" s="186" t="s">
        <v>48</v>
      </c>
      <c r="O109" s="68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189" t="s">
        <v>218</v>
      </c>
      <c r="AT109" s="189" t="s">
        <v>214</v>
      </c>
      <c r="AU109" s="189" t="s">
        <v>85</v>
      </c>
      <c r="AY109" s="21" t="s">
        <v>211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21" t="s">
        <v>85</v>
      </c>
      <c r="BK109" s="190">
        <f>ROUND(I109*H109,2)</f>
        <v>0</v>
      </c>
      <c r="BL109" s="21" t="s">
        <v>218</v>
      </c>
      <c r="BM109" s="189" t="s">
        <v>1897</v>
      </c>
    </row>
    <row r="110" spans="1:65" s="2" customFormat="1" ht="19.5">
      <c r="A110" s="38"/>
      <c r="B110" s="39"/>
      <c r="C110" s="40"/>
      <c r="D110" s="198" t="s">
        <v>465</v>
      </c>
      <c r="E110" s="40"/>
      <c r="F110" s="240" t="s">
        <v>1898</v>
      </c>
      <c r="G110" s="40"/>
      <c r="H110" s="40"/>
      <c r="I110" s="193"/>
      <c r="J110" s="40"/>
      <c r="K110" s="40"/>
      <c r="L110" s="43"/>
      <c r="M110" s="194"/>
      <c r="N110" s="195"/>
      <c r="O110" s="68"/>
      <c r="P110" s="68"/>
      <c r="Q110" s="68"/>
      <c r="R110" s="68"/>
      <c r="S110" s="68"/>
      <c r="T110" s="69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21" t="s">
        <v>465</v>
      </c>
      <c r="AU110" s="21" t="s">
        <v>85</v>
      </c>
    </row>
    <row r="111" spans="1:65" s="2" customFormat="1" ht="21.75" customHeight="1">
      <c r="A111" s="38"/>
      <c r="B111" s="39"/>
      <c r="C111" s="178" t="s">
        <v>294</v>
      </c>
      <c r="D111" s="178" t="s">
        <v>214</v>
      </c>
      <c r="E111" s="179" t="s">
        <v>1899</v>
      </c>
      <c r="F111" s="180" t="s">
        <v>1900</v>
      </c>
      <c r="G111" s="181" t="s">
        <v>397</v>
      </c>
      <c r="H111" s="182">
        <v>75</v>
      </c>
      <c r="I111" s="183"/>
      <c r="J111" s="184">
        <f>ROUND(I111*H111,2)</f>
        <v>0</v>
      </c>
      <c r="K111" s="180" t="s">
        <v>19</v>
      </c>
      <c r="L111" s="43"/>
      <c r="M111" s="185" t="s">
        <v>19</v>
      </c>
      <c r="N111" s="186" t="s">
        <v>48</v>
      </c>
      <c r="O111" s="68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189" t="s">
        <v>218</v>
      </c>
      <c r="AT111" s="189" t="s">
        <v>214</v>
      </c>
      <c r="AU111" s="189" t="s">
        <v>85</v>
      </c>
      <c r="AY111" s="21" t="s">
        <v>211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21" t="s">
        <v>85</v>
      </c>
      <c r="BK111" s="190">
        <f>ROUND(I111*H111,2)</f>
        <v>0</v>
      </c>
      <c r="BL111" s="21" t="s">
        <v>218</v>
      </c>
      <c r="BM111" s="189" t="s">
        <v>1901</v>
      </c>
    </row>
    <row r="112" spans="1:65" s="2" customFormat="1" ht="16.5" customHeight="1">
      <c r="A112" s="38"/>
      <c r="B112" s="39"/>
      <c r="C112" s="178" t="s">
        <v>284</v>
      </c>
      <c r="D112" s="178" t="s">
        <v>214</v>
      </c>
      <c r="E112" s="179" t="s">
        <v>1902</v>
      </c>
      <c r="F112" s="180" t="s">
        <v>1903</v>
      </c>
      <c r="G112" s="181" t="s">
        <v>131</v>
      </c>
      <c r="H112" s="182">
        <v>148.30000000000001</v>
      </c>
      <c r="I112" s="183"/>
      <c r="J112" s="184">
        <f>ROUND(I112*H112,2)</f>
        <v>0</v>
      </c>
      <c r="K112" s="180" t="s">
        <v>19</v>
      </c>
      <c r="L112" s="43"/>
      <c r="M112" s="185" t="s">
        <v>19</v>
      </c>
      <c r="N112" s="186" t="s">
        <v>48</v>
      </c>
      <c r="O112" s="68"/>
      <c r="P112" s="187">
        <f>O112*H112</f>
        <v>0</v>
      </c>
      <c r="Q112" s="187">
        <v>0</v>
      </c>
      <c r="R112" s="187">
        <f>Q112*H112</f>
        <v>0</v>
      </c>
      <c r="S112" s="187">
        <v>0</v>
      </c>
      <c r="T112" s="188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89" t="s">
        <v>218</v>
      </c>
      <c r="AT112" s="189" t="s">
        <v>214</v>
      </c>
      <c r="AU112" s="189" t="s">
        <v>85</v>
      </c>
      <c r="AY112" s="21" t="s">
        <v>211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21" t="s">
        <v>85</v>
      </c>
      <c r="BK112" s="190">
        <f>ROUND(I112*H112,2)</f>
        <v>0</v>
      </c>
      <c r="BL112" s="21" t="s">
        <v>218</v>
      </c>
      <c r="BM112" s="189" t="s">
        <v>1904</v>
      </c>
    </row>
    <row r="113" spans="1:65" s="12" customFormat="1" ht="25.9" customHeight="1">
      <c r="B113" s="162"/>
      <c r="C113" s="163"/>
      <c r="D113" s="164" t="s">
        <v>76</v>
      </c>
      <c r="E113" s="165" t="s">
        <v>482</v>
      </c>
      <c r="F113" s="165" t="s">
        <v>1905</v>
      </c>
      <c r="G113" s="163"/>
      <c r="H113" s="163"/>
      <c r="I113" s="166"/>
      <c r="J113" s="167">
        <f>BK113</f>
        <v>0</v>
      </c>
      <c r="K113" s="163"/>
      <c r="L113" s="168"/>
      <c r="M113" s="169"/>
      <c r="N113" s="170"/>
      <c r="O113" s="170"/>
      <c r="P113" s="171">
        <f>SUM(P114:P119)</f>
        <v>0</v>
      </c>
      <c r="Q113" s="170"/>
      <c r="R113" s="171">
        <f>SUM(R114:R119)</f>
        <v>0</v>
      </c>
      <c r="S113" s="170"/>
      <c r="T113" s="172">
        <f>SUM(T114:T119)</f>
        <v>0</v>
      </c>
      <c r="AR113" s="173" t="s">
        <v>85</v>
      </c>
      <c r="AT113" s="174" t="s">
        <v>76</v>
      </c>
      <c r="AU113" s="174" t="s">
        <v>77</v>
      </c>
      <c r="AY113" s="173" t="s">
        <v>211</v>
      </c>
      <c r="BK113" s="175">
        <f>SUM(BK114:BK119)</f>
        <v>0</v>
      </c>
    </row>
    <row r="114" spans="1:65" s="2" customFormat="1" ht="21.75" customHeight="1">
      <c r="A114" s="38"/>
      <c r="B114" s="39"/>
      <c r="C114" s="178" t="s">
        <v>8</v>
      </c>
      <c r="D114" s="178" t="s">
        <v>214</v>
      </c>
      <c r="E114" s="179" t="s">
        <v>1906</v>
      </c>
      <c r="F114" s="180" t="s">
        <v>1907</v>
      </c>
      <c r="G114" s="181" t="s">
        <v>107</v>
      </c>
      <c r="H114" s="182">
        <v>0.58299999999999996</v>
      </c>
      <c r="I114" s="183"/>
      <c r="J114" s="184">
        <f>ROUND(I114*H114,2)</f>
        <v>0</v>
      </c>
      <c r="K114" s="180" t="s">
        <v>19</v>
      </c>
      <c r="L114" s="43"/>
      <c r="M114" s="185" t="s">
        <v>19</v>
      </c>
      <c r="N114" s="186" t="s">
        <v>48</v>
      </c>
      <c r="O114" s="68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189" t="s">
        <v>218</v>
      </c>
      <c r="AT114" s="189" t="s">
        <v>214</v>
      </c>
      <c r="AU114" s="189" t="s">
        <v>85</v>
      </c>
      <c r="AY114" s="21" t="s">
        <v>211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21" t="s">
        <v>85</v>
      </c>
      <c r="BK114" s="190">
        <f>ROUND(I114*H114,2)</f>
        <v>0</v>
      </c>
      <c r="BL114" s="21" t="s">
        <v>218</v>
      </c>
      <c r="BM114" s="189" t="s">
        <v>1908</v>
      </c>
    </row>
    <row r="115" spans="1:65" s="2" customFormat="1" ht="21.75" customHeight="1">
      <c r="A115" s="38"/>
      <c r="B115" s="39"/>
      <c r="C115" s="178" t="s">
        <v>315</v>
      </c>
      <c r="D115" s="178" t="s">
        <v>214</v>
      </c>
      <c r="E115" s="179" t="s">
        <v>1909</v>
      </c>
      <c r="F115" s="180" t="s">
        <v>1910</v>
      </c>
      <c r="G115" s="181" t="s">
        <v>96</v>
      </c>
      <c r="H115" s="182">
        <v>3.8849999999999998</v>
      </c>
      <c r="I115" s="183"/>
      <c r="J115" s="184">
        <f>ROUND(I115*H115,2)</f>
        <v>0</v>
      </c>
      <c r="K115" s="180" t="s">
        <v>19</v>
      </c>
      <c r="L115" s="43"/>
      <c r="M115" s="185" t="s">
        <v>19</v>
      </c>
      <c r="N115" s="186" t="s">
        <v>48</v>
      </c>
      <c r="O115" s="68"/>
      <c r="P115" s="187">
        <f>O115*H115</f>
        <v>0</v>
      </c>
      <c r="Q115" s="187">
        <v>0</v>
      </c>
      <c r="R115" s="187">
        <f>Q115*H115</f>
        <v>0</v>
      </c>
      <c r="S115" s="187">
        <v>0</v>
      </c>
      <c r="T115" s="188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89" t="s">
        <v>218</v>
      </c>
      <c r="AT115" s="189" t="s">
        <v>214</v>
      </c>
      <c r="AU115" s="189" t="s">
        <v>85</v>
      </c>
      <c r="AY115" s="21" t="s">
        <v>211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21" t="s">
        <v>85</v>
      </c>
      <c r="BK115" s="190">
        <f>ROUND(I115*H115,2)</f>
        <v>0</v>
      </c>
      <c r="BL115" s="21" t="s">
        <v>218</v>
      </c>
      <c r="BM115" s="189" t="s">
        <v>1911</v>
      </c>
    </row>
    <row r="116" spans="1:65" s="2" customFormat="1" ht="21.75" customHeight="1">
      <c r="A116" s="38"/>
      <c r="B116" s="39"/>
      <c r="C116" s="178" t="s">
        <v>321</v>
      </c>
      <c r="D116" s="178" t="s">
        <v>214</v>
      </c>
      <c r="E116" s="179" t="s">
        <v>1912</v>
      </c>
      <c r="F116" s="180" t="s">
        <v>1913</v>
      </c>
      <c r="G116" s="181" t="s">
        <v>96</v>
      </c>
      <c r="H116" s="182">
        <v>3.8849999999999998</v>
      </c>
      <c r="I116" s="183"/>
      <c r="J116" s="184">
        <f>ROUND(I116*H116,2)</f>
        <v>0</v>
      </c>
      <c r="K116" s="180" t="s">
        <v>19</v>
      </c>
      <c r="L116" s="43"/>
      <c r="M116" s="185" t="s">
        <v>19</v>
      </c>
      <c r="N116" s="186" t="s">
        <v>48</v>
      </c>
      <c r="O116" s="68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189" t="s">
        <v>218</v>
      </c>
      <c r="AT116" s="189" t="s">
        <v>214</v>
      </c>
      <c r="AU116" s="189" t="s">
        <v>85</v>
      </c>
      <c r="AY116" s="21" t="s">
        <v>211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21" t="s">
        <v>85</v>
      </c>
      <c r="BK116" s="190">
        <f>ROUND(I116*H116,2)</f>
        <v>0</v>
      </c>
      <c r="BL116" s="21" t="s">
        <v>218</v>
      </c>
      <c r="BM116" s="189" t="s">
        <v>1914</v>
      </c>
    </row>
    <row r="117" spans="1:65" s="2" customFormat="1" ht="19.5">
      <c r="A117" s="38"/>
      <c r="B117" s="39"/>
      <c r="C117" s="40"/>
      <c r="D117" s="198" t="s">
        <v>465</v>
      </c>
      <c r="E117" s="40"/>
      <c r="F117" s="240" t="s">
        <v>1915</v>
      </c>
      <c r="G117" s="40"/>
      <c r="H117" s="40"/>
      <c r="I117" s="193"/>
      <c r="J117" s="40"/>
      <c r="K117" s="40"/>
      <c r="L117" s="43"/>
      <c r="M117" s="194"/>
      <c r="N117" s="195"/>
      <c r="O117" s="68"/>
      <c r="P117" s="68"/>
      <c r="Q117" s="68"/>
      <c r="R117" s="68"/>
      <c r="S117" s="68"/>
      <c r="T117" s="69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21" t="s">
        <v>465</v>
      </c>
      <c r="AU117" s="21" t="s">
        <v>85</v>
      </c>
    </row>
    <row r="118" spans="1:65" s="2" customFormat="1" ht="24.2" customHeight="1">
      <c r="A118" s="38"/>
      <c r="B118" s="39"/>
      <c r="C118" s="178" t="s">
        <v>326</v>
      </c>
      <c r="D118" s="178" t="s">
        <v>214</v>
      </c>
      <c r="E118" s="179" t="s">
        <v>1916</v>
      </c>
      <c r="F118" s="180" t="s">
        <v>1917</v>
      </c>
      <c r="G118" s="181" t="s">
        <v>1918</v>
      </c>
      <c r="H118" s="182">
        <v>1</v>
      </c>
      <c r="I118" s="183"/>
      <c r="J118" s="184">
        <f>ROUND(I118*H118,2)</f>
        <v>0</v>
      </c>
      <c r="K118" s="180" t="s">
        <v>19</v>
      </c>
      <c r="L118" s="43"/>
      <c r="M118" s="185" t="s">
        <v>19</v>
      </c>
      <c r="N118" s="186" t="s">
        <v>48</v>
      </c>
      <c r="O118" s="68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89" t="s">
        <v>218</v>
      </c>
      <c r="AT118" s="189" t="s">
        <v>214</v>
      </c>
      <c r="AU118" s="189" t="s">
        <v>85</v>
      </c>
      <c r="AY118" s="21" t="s">
        <v>211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21" t="s">
        <v>85</v>
      </c>
      <c r="BK118" s="190">
        <f>ROUND(I118*H118,2)</f>
        <v>0</v>
      </c>
      <c r="BL118" s="21" t="s">
        <v>218</v>
      </c>
      <c r="BM118" s="189" t="s">
        <v>1919</v>
      </c>
    </row>
    <row r="119" spans="1:65" s="2" customFormat="1" ht="19.5">
      <c r="A119" s="38"/>
      <c r="B119" s="39"/>
      <c r="C119" s="40"/>
      <c r="D119" s="198" t="s">
        <v>465</v>
      </c>
      <c r="E119" s="40"/>
      <c r="F119" s="240" t="s">
        <v>1920</v>
      </c>
      <c r="G119" s="40"/>
      <c r="H119" s="40"/>
      <c r="I119" s="193"/>
      <c r="J119" s="40"/>
      <c r="K119" s="40"/>
      <c r="L119" s="43"/>
      <c r="M119" s="194"/>
      <c r="N119" s="195"/>
      <c r="O119" s="68"/>
      <c r="P119" s="68"/>
      <c r="Q119" s="68"/>
      <c r="R119" s="68"/>
      <c r="S119" s="68"/>
      <c r="T119" s="69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21" t="s">
        <v>465</v>
      </c>
      <c r="AU119" s="21" t="s">
        <v>85</v>
      </c>
    </row>
    <row r="120" spans="1:65" s="12" customFormat="1" ht="25.9" customHeight="1">
      <c r="B120" s="162"/>
      <c r="C120" s="163"/>
      <c r="D120" s="164" t="s">
        <v>76</v>
      </c>
      <c r="E120" s="165" t="s">
        <v>554</v>
      </c>
      <c r="F120" s="165" t="s">
        <v>1921</v>
      </c>
      <c r="G120" s="163"/>
      <c r="H120" s="163"/>
      <c r="I120" s="166"/>
      <c r="J120" s="167">
        <f>BK120</f>
        <v>0</v>
      </c>
      <c r="K120" s="163"/>
      <c r="L120" s="168"/>
      <c r="M120" s="169"/>
      <c r="N120" s="170"/>
      <c r="O120" s="170"/>
      <c r="P120" s="171">
        <f>SUM(P121:P136)</f>
        <v>0</v>
      </c>
      <c r="Q120" s="170"/>
      <c r="R120" s="171">
        <f>SUM(R121:R136)</f>
        <v>0</v>
      </c>
      <c r="S120" s="170"/>
      <c r="T120" s="172">
        <f>SUM(T121:T136)</f>
        <v>0</v>
      </c>
      <c r="AR120" s="173" t="s">
        <v>85</v>
      </c>
      <c r="AT120" s="174" t="s">
        <v>76</v>
      </c>
      <c r="AU120" s="174" t="s">
        <v>77</v>
      </c>
      <c r="AY120" s="173" t="s">
        <v>211</v>
      </c>
      <c r="BK120" s="175">
        <f>SUM(BK121:BK136)</f>
        <v>0</v>
      </c>
    </row>
    <row r="121" spans="1:65" s="2" customFormat="1" ht="16.5" customHeight="1">
      <c r="A121" s="38"/>
      <c r="B121" s="39"/>
      <c r="C121" s="178" t="s">
        <v>358</v>
      </c>
      <c r="D121" s="178" t="s">
        <v>214</v>
      </c>
      <c r="E121" s="179" t="s">
        <v>1922</v>
      </c>
      <c r="F121" s="180" t="s">
        <v>1923</v>
      </c>
      <c r="G121" s="181" t="s">
        <v>96</v>
      </c>
      <c r="H121" s="182">
        <v>276.08100000000002</v>
      </c>
      <c r="I121" s="183"/>
      <c r="J121" s="184">
        <f>ROUND(I121*H121,2)</f>
        <v>0</v>
      </c>
      <c r="K121" s="180" t="s">
        <v>19</v>
      </c>
      <c r="L121" s="43"/>
      <c r="M121" s="185" t="s">
        <v>19</v>
      </c>
      <c r="N121" s="186" t="s">
        <v>48</v>
      </c>
      <c r="O121" s="68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89" t="s">
        <v>218</v>
      </c>
      <c r="AT121" s="189" t="s">
        <v>214</v>
      </c>
      <c r="AU121" s="189" t="s">
        <v>85</v>
      </c>
      <c r="AY121" s="21" t="s">
        <v>211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21" t="s">
        <v>85</v>
      </c>
      <c r="BK121" s="190">
        <f>ROUND(I121*H121,2)</f>
        <v>0</v>
      </c>
      <c r="BL121" s="21" t="s">
        <v>218</v>
      </c>
      <c r="BM121" s="189" t="s">
        <v>1924</v>
      </c>
    </row>
    <row r="122" spans="1:65" s="2" customFormat="1" ht="19.5">
      <c r="A122" s="38"/>
      <c r="B122" s="39"/>
      <c r="C122" s="40"/>
      <c r="D122" s="198" t="s">
        <v>465</v>
      </c>
      <c r="E122" s="40"/>
      <c r="F122" s="240" t="s">
        <v>1925</v>
      </c>
      <c r="G122" s="40"/>
      <c r="H122" s="40"/>
      <c r="I122" s="193"/>
      <c r="J122" s="40"/>
      <c r="K122" s="40"/>
      <c r="L122" s="43"/>
      <c r="M122" s="194"/>
      <c r="N122" s="195"/>
      <c r="O122" s="68"/>
      <c r="P122" s="68"/>
      <c r="Q122" s="68"/>
      <c r="R122" s="68"/>
      <c r="S122" s="68"/>
      <c r="T122" s="69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21" t="s">
        <v>465</v>
      </c>
      <c r="AU122" s="21" t="s">
        <v>85</v>
      </c>
    </row>
    <row r="123" spans="1:65" s="2" customFormat="1" ht="16.5" customHeight="1">
      <c r="A123" s="38"/>
      <c r="B123" s="39"/>
      <c r="C123" s="178" t="s">
        <v>363</v>
      </c>
      <c r="D123" s="178" t="s">
        <v>214</v>
      </c>
      <c r="E123" s="179" t="s">
        <v>1922</v>
      </c>
      <c r="F123" s="180" t="s">
        <v>1923</v>
      </c>
      <c r="G123" s="181" t="s">
        <v>96</v>
      </c>
      <c r="H123" s="182">
        <v>276.08100000000002</v>
      </c>
      <c r="I123" s="183"/>
      <c r="J123" s="184">
        <f>ROUND(I123*H123,2)</f>
        <v>0</v>
      </c>
      <c r="K123" s="180" t="s">
        <v>19</v>
      </c>
      <c r="L123" s="43"/>
      <c r="M123" s="185" t="s">
        <v>19</v>
      </c>
      <c r="N123" s="186" t="s">
        <v>48</v>
      </c>
      <c r="O123" s="68"/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9" t="s">
        <v>218</v>
      </c>
      <c r="AT123" s="189" t="s">
        <v>214</v>
      </c>
      <c r="AU123" s="189" t="s">
        <v>85</v>
      </c>
      <c r="AY123" s="21" t="s">
        <v>211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21" t="s">
        <v>85</v>
      </c>
      <c r="BK123" s="190">
        <f>ROUND(I123*H123,2)</f>
        <v>0</v>
      </c>
      <c r="BL123" s="21" t="s">
        <v>218</v>
      </c>
      <c r="BM123" s="189" t="s">
        <v>1926</v>
      </c>
    </row>
    <row r="124" spans="1:65" s="2" customFormat="1" ht="19.5">
      <c r="A124" s="38"/>
      <c r="B124" s="39"/>
      <c r="C124" s="40"/>
      <c r="D124" s="198" t="s">
        <v>465</v>
      </c>
      <c r="E124" s="40"/>
      <c r="F124" s="240" t="s">
        <v>1927</v>
      </c>
      <c r="G124" s="40"/>
      <c r="H124" s="40"/>
      <c r="I124" s="193"/>
      <c r="J124" s="40"/>
      <c r="K124" s="40"/>
      <c r="L124" s="43"/>
      <c r="M124" s="194"/>
      <c r="N124" s="195"/>
      <c r="O124" s="68"/>
      <c r="P124" s="68"/>
      <c r="Q124" s="68"/>
      <c r="R124" s="68"/>
      <c r="S124" s="68"/>
      <c r="T124" s="69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21" t="s">
        <v>465</v>
      </c>
      <c r="AU124" s="21" t="s">
        <v>85</v>
      </c>
    </row>
    <row r="125" spans="1:65" s="2" customFormat="1" ht="21.75" customHeight="1">
      <c r="A125" s="38"/>
      <c r="B125" s="39"/>
      <c r="C125" s="178" t="s">
        <v>336</v>
      </c>
      <c r="D125" s="178" t="s">
        <v>214</v>
      </c>
      <c r="E125" s="179" t="s">
        <v>1928</v>
      </c>
      <c r="F125" s="180" t="s">
        <v>1929</v>
      </c>
      <c r="G125" s="181" t="s">
        <v>96</v>
      </c>
      <c r="H125" s="182">
        <v>276.08100000000002</v>
      </c>
      <c r="I125" s="183"/>
      <c r="J125" s="184">
        <f t="shared" ref="J125:J130" si="0">ROUND(I125*H125,2)</f>
        <v>0</v>
      </c>
      <c r="K125" s="180" t="s">
        <v>19</v>
      </c>
      <c r="L125" s="43"/>
      <c r="M125" s="185" t="s">
        <v>19</v>
      </c>
      <c r="N125" s="186" t="s">
        <v>48</v>
      </c>
      <c r="O125" s="68"/>
      <c r="P125" s="187">
        <f t="shared" ref="P125:P130" si="1">O125*H125</f>
        <v>0</v>
      </c>
      <c r="Q125" s="187">
        <v>0</v>
      </c>
      <c r="R125" s="187">
        <f t="shared" ref="R125:R130" si="2">Q125*H125</f>
        <v>0</v>
      </c>
      <c r="S125" s="187">
        <v>0</v>
      </c>
      <c r="T125" s="188">
        <f t="shared" ref="T125:T130" si="3"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9" t="s">
        <v>218</v>
      </c>
      <c r="AT125" s="189" t="s">
        <v>214</v>
      </c>
      <c r="AU125" s="189" t="s">
        <v>85</v>
      </c>
      <c r="AY125" s="21" t="s">
        <v>211</v>
      </c>
      <c r="BE125" s="190">
        <f t="shared" ref="BE125:BE130" si="4">IF(N125="základní",J125,0)</f>
        <v>0</v>
      </c>
      <c r="BF125" s="190">
        <f t="shared" ref="BF125:BF130" si="5">IF(N125="snížená",J125,0)</f>
        <v>0</v>
      </c>
      <c r="BG125" s="190">
        <f t="shared" ref="BG125:BG130" si="6">IF(N125="zákl. přenesená",J125,0)</f>
        <v>0</v>
      </c>
      <c r="BH125" s="190">
        <f t="shared" ref="BH125:BH130" si="7">IF(N125="sníž. přenesená",J125,0)</f>
        <v>0</v>
      </c>
      <c r="BI125" s="190">
        <f t="shared" ref="BI125:BI130" si="8">IF(N125="nulová",J125,0)</f>
        <v>0</v>
      </c>
      <c r="BJ125" s="21" t="s">
        <v>85</v>
      </c>
      <c r="BK125" s="190">
        <f t="shared" ref="BK125:BK130" si="9">ROUND(I125*H125,2)</f>
        <v>0</v>
      </c>
      <c r="BL125" s="21" t="s">
        <v>218</v>
      </c>
      <c r="BM125" s="189" t="s">
        <v>1930</v>
      </c>
    </row>
    <row r="126" spans="1:65" s="2" customFormat="1" ht="24.2" customHeight="1">
      <c r="A126" s="38"/>
      <c r="B126" s="39"/>
      <c r="C126" s="178" t="s">
        <v>346</v>
      </c>
      <c r="D126" s="178" t="s">
        <v>214</v>
      </c>
      <c r="E126" s="179" t="s">
        <v>1931</v>
      </c>
      <c r="F126" s="180" t="s">
        <v>1932</v>
      </c>
      <c r="G126" s="181" t="s">
        <v>96</v>
      </c>
      <c r="H126" s="182">
        <v>276.08100000000002</v>
      </c>
      <c r="I126" s="183"/>
      <c r="J126" s="184">
        <f t="shared" si="0"/>
        <v>0</v>
      </c>
      <c r="K126" s="180" t="s">
        <v>19</v>
      </c>
      <c r="L126" s="43"/>
      <c r="M126" s="185" t="s">
        <v>19</v>
      </c>
      <c r="N126" s="186" t="s">
        <v>48</v>
      </c>
      <c r="O126" s="68"/>
      <c r="P126" s="187">
        <f t="shared" si="1"/>
        <v>0</v>
      </c>
      <c r="Q126" s="187">
        <v>0</v>
      </c>
      <c r="R126" s="187">
        <f t="shared" si="2"/>
        <v>0</v>
      </c>
      <c r="S126" s="187">
        <v>0</v>
      </c>
      <c r="T126" s="188">
        <f t="shared" si="3"/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9" t="s">
        <v>218</v>
      </c>
      <c r="AT126" s="189" t="s">
        <v>214</v>
      </c>
      <c r="AU126" s="189" t="s">
        <v>85</v>
      </c>
      <c r="AY126" s="21" t="s">
        <v>211</v>
      </c>
      <c r="BE126" s="190">
        <f t="shared" si="4"/>
        <v>0</v>
      </c>
      <c r="BF126" s="190">
        <f t="shared" si="5"/>
        <v>0</v>
      </c>
      <c r="BG126" s="190">
        <f t="shared" si="6"/>
        <v>0</v>
      </c>
      <c r="BH126" s="190">
        <f t="shared" si="7"/>
        <v>0</v>
      </c>
      <c r="BI126" s="190">
        <f t="shared" si="8"/>
        <v>0</v>
      </c>
      <c r="BJ126" s="21" t="s">
        <v>85</v>
      </c>
      <c r="BK126" s="190">
        <f t="shared" si="9"/>
        <v>0</v>
      </c>
      <c r="BL126" s="21" t="s">
        <v>218</v>
      </c>
      <c r="BM126" s="189" t="s">
        <v>1933</v>
      </c>
    </row>
    <row r="127" spans="1:65" s="2" customFormat="1" ht="24.2" customHeight="1">
      <c r="A127" s="38"/>
      <c r="B127" s="39"/>
      <c r="C127" s="178" t="s">
        <v>7</v>
      </c>
      <c r="D127" s="178" t="s">
        <v>214</v>
      </c>
      <c r="E127" s="179" t="s">
        <v>1934</v>
      </c>
      <c r="F127" s="180" t="s">
        <v>1935</v>
      </c>
      <c r="G127" s="181" t="s">
        <v>96</v>
      </c>
      <c r="H127" s="182">
        <v>276.08100000000002</v>
      </c>
      <c r="I127" s="183"/>
      <c r="J127" s="184">
        <f t="shared" si="0"/>
        <v>0</v>
      </c>
      <c r="K127" s="180" t="s">
        <v>19</v>
      </c>
      <c r="L127" s="43"/>
      <c r="M127" s="185" t="s">
        <v>19</v>
      </c>
      <c r="N127" s="186" t="s">
        <v>48</v>
      </c>
      <c r="O127" s="68"/>
      <c r="P127" s="187">
        <f t="shared" si="1"/>
        <v>0</v>
      </c>
      <c r="Q127" s="187">
        <v>0</v>
      </c>
      <c r="R127" s="187">
        <f t="shared" si="2"/>
        <v>0</v>
      </c>
      <c r="S127" s="187">
        <v>0</v>
      </c>
      <c r="T127" s="188">
        <f t="shared" si="3"/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9" t="s">
        <v>218</v>
      </c>
      <c r="AT127" s="189" t="s">
        <v>214</v>
      </c>
      <c r="AU127" s="189" t="s">
        <v>85</v>
      </c>
      <c r="AY127" s="21" t="s">
        <v>211</v>
      </c>
      <c r="BE127" s="190">
        <f t="shared" si="4"/>
        <v>0</v>
      </c>
      <c r="BF127" s="190">
        <f t="shared" si="5"/>
        <v>0</v>
      </c>
      <c r="BG127" s="190">
        <f t="shared" si="6"/>
        <v>0</v>
      </c>
      <c r="BH127" s="190">
        <f t="shared" si="7"/>
        <v>0</v>
      </c>
      <c r="BI127" s="190">
        <f t="shared" si="8"/>
        <v>0</v>
      </c>
      <c r="BJ127" s="21" t="s">
        <v>85</v>
      </c>
      <c r="BK127" s="190">
        <f t="shared" si="9"/>
        <v>0</v>
      </c>
      <c r="BL127" s="21" t="s">
        <v>218</v>
      </c>
      <c r="BM127" s="189" t="s">
        <v>1936</v>
      </c>
    </row>
    <row r="128" spans="1:65" s="2" customFormat="1" ht="24.2" customHeight="1">
      <c r="A128" s="38"/>
      <c r="B128" s="39"/>
      <c r="C128" s="178" t="s">
        <v>354</v>
      </c>
      <c r="D128" s="178" t="s">
        <v>214</v>
      </c>
      <c r="E128" s="179" t="s">
        <v>1937</v>
      </c>
      <c r="F128" s="180" t="s">
        <v>1938</v>
      </c>
      <c r="G128" s="181" t="s">
        <v>96</v>
      </c>
      <c r="H128" s="182">
        <v>276.08100000000002</v>
      </c>
      <c r="I128" s="183"/>
      <c r="J128" s="184">
        <f t="shared" si="0"/>
        <v>0</v>
      </c>
      <c r="K128" s="180" t="s">
        <v>19</v>
      </c>
      <c r="L128" s="43"/>
      <c r="M128" s="185" t="s">
        <v>19</v>
      </c>
      <c r="N128" s="186" t="s">
        <v>48</v>
      </c>
      <c r="O128" s="68"/>
      <c r="P128" s="187">
        <f t="shared" si="1"/>
        <v>0</v>
      </c>
      <c r="Q128" s="187">
        <v>0</v>
      </c>
      <c r="R128" s="187">
        <f t="shared" si="2"/>
        <v>0</v>
      </c>
      <c r="S128" s="187">
        <v>0</v>
      </c>
      <c r="T128" s="188">
        <f t="shared" si="3"/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9" t="s">
        <v>218</v>
      </c>
      <c r="AT128" s="189" t="s">
        <v>214</v>
      </c>
      <c r="AU128" s="189" t="s">
        <v>85</v>
      </c>
      <c r="AY128" s="21" t="s">
        <v>211</v>
      </c>
      <c r="BE128" s="190">
        <f t="shared" si="4"/>
        <v>0</v>
      </c>
      <c r="BF128" s="190">
        <f t="shared" si="5"/>
        <v>0</v>
      </c>
      <c r="BG128" s="190">
        <f t="shared" si="6"/>
        <v>0</v>
      </c>
      <c r="BH128" s="190">
        <f t="shared" si="7"/>
        <v>0</v>
      </c>
      <c r="BI128" s="190">
        <f t="shared" si="8"/>
        <v>0</v>
      </c>
      <c r="BJ128" s="21" t="s">
        <v>85</v>
      </c>
      <c r="BK128" s="190">
        <f t="shared" si="9"/>
        <v>0</v>
      </c>
      <c r="BL128" s="21" t="s">
        <v>218</v>
      </c>
      <c r="BM128" s="189" t="s">
        <v>1939</v>
      </c>
    </row>
    <row r="129" spans="1:65" s="2" customFormat="1" ht="16.5" customHeight="1">
      <c r="A129" s="38"/>
      <c r="B129" s="39"/>
      <c r="C129" s="178" t="s">
        <v>379</v>
      </c>
      <c r="D129" s="178" t="s">
        <v>214</v>
      </c>
      <c r="E129" s="179" t="s">
        <v>1940</v>
      </c>
      <c r="F129" s="180" t="s">
        <v>1941</v>
      </c>
      <c r="G129" s="181" t="s">
        <v>1857</v>
      </c>
      <c r="H129" s="182">
        <v>1656.4880000000001</v>
      </c>
      <c r="I129" s="183"/>
      <c r="J129" s="184">
        <f t="shared" si="0"/>
        <v>0</v>
      </c>
      <c r="K129" s="180" t="s">
        <v>19</v>
      </c>
      <c r="L129" s="43"/>
      <c r="M129" s="185" t="s">
        <v>19</v>
      </c>
      <c r="N129" s="186" t="s">
        <v>48</v>
      </c>
      <c r="O129" s="68"/>
      <c r="P129" s="187">
        <f t="shared" si="1"/>
        <v>0</v>
      </c>
      <c r="Q129" s="187">
        <v>0</v>
      </c>
      <c r="R129" s="187">
        <f t="shared" si="2"/>
        <v>0</v>
      </c>
      <c r="S129" s="187">
        <v>0</v>
      </c>
      <c r="T129" s="188">
        <f t="shared" si="3"/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9" t="s">
        <v>218</v>
      </c>
      <c r="AT129" s="189" t="s">
        <v>214</v>
      </c>
      <c r="AU129" s="189" t="s">
        <v>85</v>
      </c>
      <c r="AY129" s="21" t="s">
        <v>211</v>
      </c>
      <c r="BE129" s="190">
        <f t="shared" si="4"/>
        <v>0</v>
      </c>
      <c r="BF129" s="190">
        <f t="shared" si="5"/>
        <v>0</v>
      </c>
      <c r="BG129" s="190">
        <f t="shared" si="6"/>
        <v>0</v>
      </c>
      <c r="BH129" s="190">
        <f t="shared" si="7"/>
        <v>0</v>
      </c>
      <c r="BI129" s="190">
        <f t="shared" si="8"/>
        <v>0</v>
      </c>
      <c r="BJ129" s="21" t="s">
        <v>85</v>
      </c>
      <c r="BK129" s="190">
        <f t="shared" si="9"/>
        <v>0</v>
      </c>
      <c r="BL129" s="21" t="s">
        <v>218</v>
      </c>
      <c r="BM129" s="189" t="s">
        <v>1942</v>
      </c>
    </row>
    <row r="130" spans="1:65" s="2" customFormat="1" ht="21.75" customHeight="1">
      <c r="A130" s="38"/>
      <c r="B130" s="39"/>
      <c r="C130" s="178" t="s">
        <v>301</v>
      </c>
      <c r="D130" s="178" t="s">
        <v>214</v>
      </c>
      <c r="E130" s="179" t="s">
        <v>1943</v>
      </c>
      <c r="F130" s="180" t="s">
        <v>1944</v>
      </c>
      <c r="G130" s="181" t="s">
        <v>1857</v>
      </c>
      <c r="H130" s="182">
        <v>7040.0720000000001</v>
      </c>
      <c r="I130" s="183"/>
      <c r="J130" s="184">
        <f t="shared" si="0"/>
        <v>0</v>
      </c>
      <c r="K130" s="180" t="s">
        <v>19</v>
      </c>
      <c r="L130" s="43"/>
      <c r="M130" s="185" t="s">
        <v>19</v>
      </c>
      <c r="N130" s="186" t="s">
        <v>48</v>
      </c>
      <c r="O130" s="68"/>
      <c r="P130" s="187">
        <f t="shared" si="1"/>
        <v>0</v>
      </c>
      <c r="Q130" s="187">
        <v>0</v>
      </c>
      <c r="R130" s="187">
        <f t="shared" si="2"/>
        <v>0</v>
      </c>
      <c r="S130" s="187">
        <v>0</v>
      </c>
      <c r="T130" s="188">
        <f t="shared" si="3"/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9" t="s">
        <v>218</v>
      </c>
      <c r="AT130" s="189" t="s">
        <v>214</v>
      </c>
      <c r="AU130" s="189" t="s">
        <v>85</v>
      </c>
      <c r="AY130" s="21" t="s">
        <v>211</v>
      </c>
      <c r="BE130" s="190">
        <f t="shared" si="4"/>
        <v>0</v>
      </c>
      <c r="BF130" s="190">
        <f t="shared" si="5"/>
        <v>0</v>
      </c>
      <c r="BG130" s="190">
        <f t="shared" si="6"/>
        <v>0</v>
      </c>
      <c r="BH130" s="190">
        <f t="shared" si="7"/>
        <v>0</v>
      </c>
      <c r="BI130" s="190">
        <f t="shared" si="8"/>
        <v>0</v>
      </c>
      <c r="BJ130" s="21" t="s">
        <v>85</v>
      </c>
      <c r="BK130" s="190">
        <f t="shared" si="9"/>
        <v>0</v>
      </c>
      <c r="BL130" s="21" t="s">
        <v>218</v>
      </c>
      <c r="BM130" s="189" t="s">
        <v>1945</v>
      </c>
    </row>
    <row r="131" spans="1:65" s="2" customFormat="1" ht="19.5">
      <c r="A131" s="38"/>
      <c r="B131" s="39"/>
      <c r="C131" s="40"/>
      <c r="D131" s="198" t="s">
        <v>465</v>
      </c>
      <c r="E131" s="40"/>
      <c r="F131" s="240" t="s">
        <v>1946</v>
      </c>
      <c r="G131" s="40"/>
      <c r="H131" s="40"/>
      <c r="I131" s="193"/>
      <c r="J131" s="40"/>
      <c r="K131" s="40"/>
      <c r="L131" s="43"/>
      <c r="M131" s="194"/>
      <c r="N131" s="195"/>
      <c r="O131" s="68"/>
      <c r="P131" s="68"/>
      <c r="Q131" s="68"/>
      <c r="R131" s="68"/>
      <c r="S131" s="68"/>
      <c r="T131" s="69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21" t="s">
        <v>465</v>
      </c>
      <c r="AU131" s="21" t="s">
        <v>85</v>
      </c>
    </row>
    <row r="132" spans="1:65" s="2" customFormat="1" ht="21.75" customHeight="1">
      <c r="A132" s="38"/>
      <c r="B132" s="39"/>
      <c r="C132" s="178" t="s">
        <v>394</v>
      </c>
      <c r="D132" s="178" t="s">
        <v>214</v>
      </c>
      <c r="E132" s="179" t="s">
        <v>1947</v>
      </c>
      <c r="F132" s="180" t="s">
        <v>1948</v>
      </c>
      <c r="G132" s="181" t="s">
        <v>1857</v>
      </c>
      <c r="H132" s="182">
        <v>7040.0720000000001</v>
      </c>
      <c r="I132" s="183"/>
      <c r="J132" s="184">
        <f>ROUND(I132*H132,2)</f>
        <v>0</v>
      </c>
      <c r="K132" s="180" t="s">
        <v>19</v>
      </c>
      <c r="L132" s="43"/>
      <c r="M132" s="185" t="s">
        <v>19</v>
      </c>
      <c r="N132" s="186" t="s">
        <v>48</v>
      </c>
      <c r="O132" s="68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9" t="s">
        <v>218</v>
      </c>
      <c r="AT132" s="189" t="s">
        <v>214</v>
      </c>
      <c r="AU132" s="189" t="s">
        <v>85</v>
      </c>
      <c r="AY132" s="21" t="s">
        <v>211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21" t="s">
        <v>85</v>
      </c>
      <c r="BK132" s="190">
        <f>ROUND(I132*H132,2)</f>
        <v>0</v>
      </c>
      <c r="BL132" s="21" t="s">
        <v>218</v>
      </c>
      <c r="BM132" s="189" t="s">
        <v>1949</v>
      </c>
    </row>
    <row r="133" spans="1:65" s="2" customFormat="1" ht="19.5">
      <c r="A133" s="38"/>
      <c r="B133" s="39"/>
      <c r="C133" s="40"/>
      <c r="D133" s="198" t="s">
        <v>465</v>
      </c>
      <c r="E133" s="40"/>
      <c r="F133" s="240" t="s">
        <v>1946</v>
      </c>
      <c r="G133" s="40"/>
      <c r="H133" s="40"/>
      <c r="I133" s="193"/>
      <c r="J133" s="40"/>
      <c r="K133" s="40"/>
      <c r="L133" s="43"/>
      <c r="M133" s="194"/>
      <c r="N133" s="195"/>
      <c r="O133" s="68"/>
      <c r="P133" s="68"/>
      <c r="Q133" s="68"/>
      <c r="R133" s="68"/>
      <c r="S133" s="68"/>
      <c r="T133" s="69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21" t="s">
        <v>465</v>
      </c>
      <c r="AU133" s="21" t="s">
        <v>85</v>
      </c>
    </row>
    <row r="134" spans="1:65" s="2" customFormat="1" ht="24.2" customHeight="1">
      <c r="A134" s="38"/>
      <c r="B134" s="39"/>
      <c r="C134" s="178" t="s">
        <v>367</v>
      </c>
      <c r="D134" s="178" t="s">
        <v>214</v>
      </c>
      <c r="E134" s="179" t="s">
        <v>1950</v>
      </c>
      <c r="F134" s="180" t="s">
        <v>1951</v>
      </c>
      <c r="G134" s="181" t="s">
        <v>96</v>
      </c>
      <c r="H134" s="182">
        <v>276.08100000000002</v>
      </c>
      <c r="I134" s="183"/>
      <c r="J134" s="184">
        <f>ROUND(I134*H134,2)</f>
        <v>0</v>
      </c>
      <c r="K134" s="180" t="s">
        <v>19</v>
      </c>
      <c r="L134" s="43"/>
      <c r="M134" s="185" t="s">
        <v>19</v>
      </c>
      <c r="N134" s="186" t="s">
        <v>48</v>
      </c>
      <c r="O134" s="68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9" t="s">
        <v>218</v>
      </c>
      <c r="AT134" s="189" t="s">
        <v>214</v>
      </c>
      <c r="AU134" s="189" t="s">
        <v>85</v>
      </c>
      <c r="AY134" s="21" t="s">
        <v>211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21" t="s">
        <v>85</v>
      </c>
      <c r="BK134" s="190">
        <f>ROUND(I134*H134,2)</f>
        <v>0</v>
      </c>
      <c r="BL134" s="21" t="s">
        <v>218</v>
      </c>
      <c r="BM134" s="189" t="s">
        <v>1952</v>
      </c>
    </row>
    <row r="135" spans="1:65" s="2" customFormat="1" ht="39">
      <c r="A135" s="38"/>
      <c r="B135" s="39"/>
      <c r="C135" s="40"/>
      <c r="D135" s="198" t="s">
        <v>465</v>
      </c>
      <c r="E135" s="40"/>
      <c r="F135" s="240" t="s">
        <v>1953</v>
      </c>
      <c r="G135" s="40"/>
      <c r="H135" s="40"/>
      <c r="I135" s="193"/>
      <c r="J135" s="40"/>
      <c r="K135" s="40"/>
      <c r="L135" s="43"/>
      <c r="M135" s="194"/>
      <c r="N135" s="195"/>
      <c r="O135" s="68"/>
      <c r="P135" s="68"/>
      <c r="Q135" s="68"/>
      <c r="R135" s="68"/>
      <c r="S135" s="68"/>
      <c r="T135" s="69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21" t="s">
        <v>465</v>
      </c>
      <c r="AU135" s="21" t="s">
        <v>85</v>
      </c>
    </row>
    <row r="136" spans="1:65" s="2" customFormat="1" ht="16.5" customHeight="1">
      <c r="A136" s="38"/>
      <c r="B136" s="39"/>
      <c r="C136" s="178" t="s">
        <v>372</v>
      </c>
      <c r="D136" s="178" t="s">
        <v>214</v>
      </c>
      <c r="E136" s="179" t="s">
        <v>1954</v>
      </c>
      <c r="F136" s="180" t="s">
        <v>1955</v>
      </c>
      <c r="G136" s="181" t="s">
        <v>96</v>
      </c>
      <c r="H136" s="182">
        <v>276.08100000000002</v>
      </c>
      <c r="I136" s="183"/>
      <c r="J136" s="184">
        <f>ROUND(I136*H136,2)</f>
        <v>0</v>
      </c>
      <c r="K136" s="180" t="s">
        <v>19</v>
      </c>
      <c r="L136" s="43"/>
      <c r="M136" s="185" t="s">
        <v>19</v>
      </c>
      <c r="N136" s="186" t="s">
        <v>48</v>
      </c>
      <c r="O136" s="68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9" t="s">
        <v>218</v>
      </c>
      <c r="AT136" s="189" t="s">
        <v>214</v>
      </c>
      <c r="AU136" s="189" t="s">
        <v>85</v>
      </c>
      <c r="AY136" s="21" t="s">
        <v>211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21" t="s">
        <v>85</v>
      </c>
      <c r="BK136" s="190">
        <f>ROUND(I136*H136,2)</f>
        <v>0</v>
      </c>
      <c r="BL136" s="21" t="s">
        <v>218</v>
      </c>
      <c r="BM136" s="189" t="s">
        <v>1956</v>
      </c>
    </row>
    <row r="137" spans="1:65" s="12" customFormat="1" ht="25.9" customHeight="1">
      <c r="B137" s="162"/>
      <c r="C137" s="163"/>
      <c r="D137" s="164" t="s">
        <v>76</v>
      </c>
      <c r="E137" s="165" t="s">
        <v>261</v>
      </c>
      <c r="F137" s="165" t="s">
        <v>1957</v>
      </c>
      <c r="G137" s="163"/>
      <c r="H137" s="163"/>
      <c r="I137" s="166"/>
      <c r="J137" s="167">
        <f>BK137</f>
        <v>0</v>
      </c>
      <c r="K137" s="163"/>
      <c r="L137" s="168"/>
      <c r="M137" s="169"/>
      <c r="N137" s="170"/>
      <c r="O137" s="170"/>
      <c r="P137" s="171">
        <f>P138</f>
        <v>0</v>
      </c>
      <c r="Q137" s="170"/>
      <c r="R137" s="171">
        <f>R138</f>
        <v>0</v>
      </c>
      <c r="S137" s="170"/>
      <c r="T137" s="172">
        <f>T138</f>
        <v>0</v>
      </c>
      <c r="AR137" s="173" t="s">
        <v>85</v>
      </c>
      <c r="AT137" s="174" t="s">
        <v>76</v>
      </c>
      <c r="AU137" s="174" t="s">
        <v>77</v>
      </c>
      <c r="AY137" s="173" t="s">
        <v>211</v>
      </c>
      <c r="BK137" s="175">
        <f>BK138</f>
        <v>0</v>
      </c>
    </row>
    <row r="138" spans="1:65" s="2" customFormat="1" ht="24.2" customHeight="1">
      <c r="A138" s="38"/>
      <c r="B138" s="39"/>
      <c r="C138" s="178" t="s">
        <v>401</v>
      </c>
      <c r="D138" s="178" t="s">
        <v>214</v>
      </c>
      <c r="E138" s="179" t="s">
        <v>1958</v>
      </c>
      <c r="F138" s="180" t="s">
        <v>1959</v>
      </c>
      <c r="G138" s="181" t="s">
        <v>463</v>
      </c>
      <c r="H138" s="182">
        <v>11</v>
      </c>
      <c r="I138" s="183"/>
      <c r="J138" s="184">
        <f>ROUND(I138*H138,2)</f>
        <v>0</v>
      </c>
      <c r="K138" s="180" t="s">
        <v>19</v>
      </c>
      <c r="L138" s="43"/>
      <c r="M138" s="185" t="s">
        <v>19</v>
      </c>
      <c r="N138" s="186" t="s">
        <v>48</v>
      </c>
      <c r="O138" s="68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9" t="s">
        <v>218</v>
      </c>
      <c r="AT138" s="189" t="s">
        <v>214</v>
      </c>
      <c r="AU138" s="189" t="s">
        <v>85</v>
      </c>
      <c r="AY138" s="21" t="s">
        <v>211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21" t="s">
        <v>85</v>
      </c>
      <c r="BK138" s="190">
        <f>ROUND(I138*H138,2)</f>
        <v>0</v>
      </c>
      <c r="BL138" s="21" t="s">
        <v>218</v>
      </c>
      <c r="BM138" s="189" t="s">
        <v>1960</v>
      </c>
    </row>
    <row r="139" spans="1:65" s="12" customFormat="1" ht="25.9" customHeight="1">
      <c r="B139" s="162"/>
      <c r="C139" s="163"/>
      <c r="D139" s="164" t="s">
        <v>76</v>
      </c>
      <c r="E139" s="165" t="s">
        <v>697</v>
      </c>
      <c r="F139" s="165" t="s">
        <v>1961</v>
      </c>
      <c r="G139" s="163"/>
      <c r="H139" s="163"/>
      <c r="I139" s="166"/>
      <c r="J139" s="167">
        <f>BK139</f>
        <v>0</v>
      </c>
      <c r="K139" s="163"/>
      <c r="L139" s="168"/>
      <c r="M139" s="169"/>
      <c r="N139" s="170"/>
      <c r="O139" s="170"/>
      <c r="P139" s="171">
        <f>SUM(P140:P142)</f>
        <v>0</v>
      </c>
      <c r="Q139" s="170"/>
      <c r="R139" s="171">
        <f>SUM(R140:R142)</f>
        <v>0</v>
      </c>
      <c r="S139" s="170"/>
      <c r="T139" s="172">
        <f>SUM(T140:T142)</f>
        <v>0</v>
      </c>
      <c r="AR139" s="173" t="s">
        <v>85</v>
      </c>
      <c r="AT139" s="174" t="s">
        <v>76</v>
      </c>
      <c r="AU139" s="174" t="s">
        <v>77</v>
      </c>
      <c r="AY139" s="173" t="s">
        <v>211</v>
      </c>
      <c r="BK139" s="175">
        <f>SUM(BK140:BK142)</f>
        <v>0</v>
      </c>
    </row>
    <row r="140" spans="1:65" s="2" customFormat="1" ht="37.9" customHeight="1">
      <c r="A140" s="38"/>
      <c r="B140" s="39"/>
      <c r="C140" s="178" t="s">
        <v>406</v>
      </c>
      <c r="D140" s="178" t="s">
        <v>214</v>
      </c>
      <c r="E140" s="179" t="s">
        <v>1962</v>
      </c>
      <c r="F140" s="180" t="s">
        <v>1963</v>
      </c>
      <c r="G140" s="181" t="s">
        <v>96</v>
      </c>
      <c r="H140" s="182">
        <v>276.08100000000002</v>
      </c>
      <c r="I140" s="183"/>
      <c r="J140" s="184">
        <f>ROUND(I140*H140,2)</f>
        <v>0</v>
      </c>
      <c r="K140" s="180" t="s">
        <v>19</v>
      </c>
      <c r="L140" s="43"/>
      <c r="M140" s="185" t="s">
        <v>19</v>
      </c>
      <c r="N140" s="186" t="s">
        <v>48</v>
      </c>
      <c r="O140" s="68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9" t="s">
        <v>218</v>
      </c>
      <c r="AT140" s="189" t="s">
        <v>214</v>
      </c>
      <c r="AU140" s="189" t="s">
        <v>85</v>
      </c>
      <c r="AY140" s="21" t="s">
        <v>211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21" t="s">
        <v>85</v>
      </c>
      <c r="BK140" s="190">
        <f>ROUND(I140*H140,2)</f>
        <v>0</v>
      </c>
      <c r="BL140" s="21" t="s">
        <v>218</v>
      </c>
      <c r="BM140" s="189" t="s">
        <v>1964</v>
      </c>
    </row>
    <row r="141" spans="1:65" s="2" customFormat="1" ht="48.75">
      <c r="A141" s="38"/>
      <c r="B141" s="39"/>
      <c r="C141" s="40"/>
      <c r="D141" s="198" t="s">
        <v>465</v>
      </c>
      <c r="E141" s="40"/>
      <c r="F141" s="240" t="s">
        <v>1965</v>
      </c>
      <c r="G141" s="40"/>
      <c r="H141" s="40"/>
      <c r="I141" s="193"/>
      <c r="J141" s="40"/>
      <c r="K141" s="40"/>
      <c r="L141" s="43"/>
      <c r="M141" s="194"/>
      <c r="N141" s="195"/>
      <c r="O141" s="68"/>
      <c r="P141" s="68"/>
      <c r="Q141" s="68"/>
      <c r="R141" s="68"/>
      <c r="S141" s="68"/>
      <c r="T141" s="69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21" t="s">
        <v>465</v>
      </c>
      <c r="AU141" s="21" t="s">
        <v>85</v>
      </c>
    </row>
    <row r="142" spans="1:65" s="2" customFormat="1" ht="24.2" customHeight="1">
      <c r="A142" s="38"/>
      <c r="B142" s="39"/>
      <c r="C142" s="178" t="s">
        <v>413</v>
      </c>
      <c r="D142" s="178" t="s">
        <v>214</v>
      </c>
      <c r="E142" s="179" t="s">
        <v>1966</v>
      </c>
      <c r="F142" s="180" t="s">
        <v>1967</v>
      </c>
      <c r="G142" s="181" t="s">
        <v>96</v>
      </c>
      <c r="H142" s="182">
        <v>276.08100000000002</v>
      </c>
      <c r="I142" s="183"/>
      <c r="J142" s="184">
        <f>ROUND(I142*H142,2)</f>
        <v>0</v>
      </c>
      <c r="K142" s="180" t="s">
        <v>19</v>
      </c>
      <c r="L142" s="43"/>
      <c r="M142" s="185" t="s">
        <v>19</v>
      </c>
      <c r="N142" s="186" t="s">
        <v>48</v>
      </c>
      <c r="O142" s="68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9" t="s">
        <v>218</v>
      </c>
      <c r="AT142" s="189" t="s">
        <v>214</v>
      </c>
      <c r="AU142" s="189" t="s">
        <v>85</v>
      </c>
      <c r="AY142" s="21" t="s">
        <v>211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21" t="s">
        <v>85</v>
      </c>
      <c r="BK142" s="190">
        <f>ROUND(I142*H142,2)</f>
        <v>0</v>
      </c>
      <c r="BL142" s="21" t="s">
        <v>218</v>
      </c>
      <c r="BM142" s="189" t="s">
        <v>1968</v>
      </c>
    </row>
    <row r="143" spans="1:65" s="12" customFormat="1" ht="25.9" customHeight="1">
      <c r="B143" s="162"/>
      <c r="C143" s="163"/>
      <c r="D143" s="164" t="s">
        <v>76</v>
      </c>
      <c r="E143" s="165" t="s">
        <v>1969</v>
      </c>
      <c r="F143" s="165" t="s">
        <v>1970</v>
      </c>
      <c r="G143" s="163"/>
      <c r="H143" s="163"/>
      <c r="I143" s="166"/>
      <c r="J143" s="167">
        <f>BK143</f>
        <v>0</v>
      </c>
      <c r="K143" s="163"/>
      <c r="L143" s="168"/>
      <c r="M143" s="169"/>
      <c r="N143" s="170"/>
      <c r="O143" s="170"/>
      <c r="P143" s="171">
        <f>SUM(P144:P147)</f>
        <v>0</v>
      </c>
      <c r="Q143" s="170"/>
      <c r="R143" s="171">
        <f>SUM(R144:R147)</f>
        <v>0</v>
      </c>
      <c r="S143" s="170"/>
      <c r="T143" s="172">
        <f>SUM(T144:T147)</f>
        <v>0</v>
      </c>
      <c r="AR143" s="173" t="s">
        <v>85</v>
      </c>
      <c r="AT143" s="174" t="s">
        <v>76</v>
      </c>
      <c r="AU143" s="174" t="s">
        <v>77</v>
      </c>
      <c r="AY143" s="173" t="s">
        <v>211</v>
      </c>
      <c r="BK143" s="175">
        <f>SUM(BK144:BK147)</f>
        <v>0</v>
      </c>
    </row>
    <row r="144" spans="1:65" s="2" customFormat="1" ht="24.2" customHeight="1">
      <c r="A144" s="38"/>
      <c r="B144" s="39"/>
      <c r="C144" s="178" t="s">
        <v>474</v>
      </c>
      <c r="D144" s="178" t="s">
        <v>214</v>
      </c>
      <c r="E144" s="179" t="s">
        <v>1971</v>
      </c>
      <c r="F144" s="180" t="s">
        <v>1972</v>
      </c>
      <c r="G144" s="181" t="s">
        <v>1045</v>
      </c>
      <c r="H144" s="182">
        <v>17.2</v>
      </c>
      <c r="I144" s="183"/>
      <c r="J144" s="184">
        <f>ROUND(I144*H144,2)</f>
        <v>0</v>
      </c>
      <c r="K144" s="180" t="s">
        <v>19</v>
      </c>
      <c r="L144" s="43"/>
      <c r="M144" s="185" t="s">
        <v>19</v>
      </c>
      <c r="N144" s="186" t="s">
        <v>48</v>
      </c>
      <c r="O144" s="68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9" t="s">
        <v>218</v>
      </c>
      <c r="AT144" s="189" t="s">
        <v>214</v>
      </c>
      <c r="AU144" s="189" t="s">
        <v>85</v>
      </c>
      <c r="AY144" s="21" t="s">
        <v>211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21" t="s">
        <v>85</v>
      </c>
      <c r="BK144" s="190">
        <f>ROUND(I144*H144,2)</f>
        <v>0</v>
      </c>
      <c r="BL144" s="21" t="s">
        <v>218</v>
      </c>
      <c r="BM144" s="189" t="s">
        <v>1973</v>
      </c>
    </row>
    <row r="145" spans="1:65" s="2" customFormat="1" ht="29.25">
      <c r="A145" s="38"/>
      <c r="B145" s="39"/>
      <c r="C145" s="40"/>
      <c r="D145" s="198" t="s">
        <v>465</v>
      </c>
      <c r="E145" s="40"/>
      <c r="F145" s="240" t="s">
        <v>1974</v>
      </c>
      <c r="G145" s="40"/>
      <c r="H145" s="40"/>
      <c r="I145" s="193"/>
      <c r="J145" s="40"/>
      <c r="K145" s="40"/>
      <c r="L145" s="43"/>
      <c r="M145" s="194"/>
      <c r="N145" s="195"/>
      <c r="O145" s="68"/>
      <c r="P145" s="68"/>
      <c r="Q145" s="68"/>
      <c r="R145" s="68"/>
      <c r="S145" s="68"/>
      <c r="T145" s="69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21" t="s">
        <v>465</v>
      </c>
      <c r="AU145" s="21" t="s">
        <v>85</v>
      </c>
    </row>
    <row r="146" spans="1:65" s="2" customFormat="1" ht="21.75" customHeight="1">
      <c r="A146" s="38"/>
      <c r="B146" s="39"/>
      <c r="C146" s="178" t="s">
        <v>470</v>
      </c>
      <c r="D146" s="178" t="s">
        <v>214</v>
      </c>
      <c r="E146" s="179" t="s">
        <v>1975</v>
      </c>
      <c r="F146" s="180" t="s">
        <v>1976</v>
      </c>
      <c r="G146" s="181" t="s">
        <v>1045</v>
      </c>
      <c r="H146" s="182">
        <v>171.99799999999999</v>
      </c>
      <c r="I146" s="183"/>
      <c r="J146" s="184">
        <f>ROUND(I146*H146,2)</f>
        <v>0</v>
      </c>
      <c r="K146" s="180" t="s">
        <v>19</v>
      </c>
      <c r="L146" s="43"/>
      <c r="M146" s="185" t="s">
        <v>19</v>
      </c>
      <c r="N146" s="186" t="s">
        <v>48</v>
      </c>
      <c r="O146" s="68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9" t="s">
        <v>218</v>
      </c>
      <c r="AT146" s="189" t="s">
        <v>214</v>
      </c>
      <c r="AU146" s="189" t="s">
        <v>85</v>
      </c>
      <c r="AY146" s="21" t="s">
        <v>211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21" t="s">
        <v>85</v>
      </c>
      <c r="BK146" s="190">
        <f>ROUND(I146*H146,2)</f>
        <v>0</v>
      </c>
      <c r="BL146" s="21" t="s">
        <v>218</v>
      </c>
      <c r="BM146" s="189" t="s">
        <v>1977</v>
      </c>
    </row>
    <row r="147" spans="1:65" s="2" customFormat="1" ht="24.2" customHeight="1">
      <c r="A147" s="38"/>
      <c r="B147" s="39"/>
      <c r="C147" s="178" t="s">
        <v>478</v>
      </c>
      <c r="D147" s="178" t="s">
        <v>214</v>
      </c>
      <c r="E147" s="179" t="s">
        <v>1978</v>
      </c>
      <c r="F147" s="180" t="s">
        <v>1979</v>
      </c>
      <c r="G147" s="181" t="s">
        <v>1045</v>
      </c>
      <c r="H147" s="182">
        <v>17.2</v>
      </c>
      <c r="I147" s="183"/>
      <c r="J147" s="184">
        <f>ROUND(I147*H147,2)</f>
        <v>0</v>
      </c>
      <c r="K147" s="180" t="s">
        <v>19</v>
      </c>
      <c r="L147" s="43"/>
      <c r="M147" s="185" t="s">
        <v>19</v>
      </c>
      <c r="N147" s="186" t="s">
        <v>48</v>
      </c>
      <c r="O147" s="68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9" t="s">
        <v>218</v>
      </c>
      <c r="AT147" s="189" t="s">
        <v>214</v>
      </c>
      <c r="AU147" s="189" t="s">
        <v>85</v>
      </c>
      <c r="AY147" s="21" t="s">
        <v>211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21" t="s">
        <v>85</v>
      </c>
      <c r="BK147" s="190">
        <f>ROUND(I147*H147,2)</f>
        <v>0</v>
      </c>
      <c r="BL147" s="21" t="s">
        <v>218</v>
      </c>
      <c r="BM147" s="189" t="s">
        <v>1980</v>
      </c>
    </row>
    <row r="148" spans="1:65" s="12" customFormat="1" ht="25.9" customHeight="1">
      <c r="B148" s="162"/>
      <c r="C148" s="163"/>
      <c r="D148" s="164" t="s">
        <v>76</v>
      </c>
      <c r="E148" s="165" t="s">
        <v>1981</v>
      </c>
      <c r="F148" s="165" t="s">
        <v>1982</v>
      </c>
      <c r="G148" s="163"/>
      <c r="H148" s="163"/>
      <c r="I148" s="166"/>
      <c r="J148" s="167">
        <f>BK148</f>
        <v>0</v>
      </c>
      <c r="K148" s="163"/>
      <c r="L148" s="168"/>
      <c r="M148" s="169"/>
      <c r="N148" s="170"/>
      <c r="O148" s="170"/>
      <c r="P148" s="171">
        <f>SUM(P149:P160)</f>
        <v>0</v>
      </c>
      <c r="Q148" s="170"/>
      <c r="R148" s="171">
        <f>SUM(R149:R160)</f>
        <v>0</v>
      </c>
      <c r="S148" s="170"/>
      <c r="T148" s="172">
        <f>SUM(T149:T160)</f>
        <v>0</v>
      </c>
      <c r="AR148" s="173" t="s">
        <v>85</v>
      </c>
      <c r="AT148" s="174" t="s">
        <v>76</v>
      </c>
      <c r="AU148" s="174" t="s">
        <v>77</v>
      </c>
      <c r="AY148" s="173" t="s">
        <v>211</v>
      </c>
      <c r="BK148" s="175">
        <f>SUM(BK149:BK160)</f>
        <v>0</v>
      </c>
    </row>
    <row r="149" spans="1:65" s="2" customFormat="1" ht="24.2" customHeight="1">
      <c r="A149" s="38"/>
      <c r="B149" s="39"/>
      <c r="C149" s="178" t="s">
        <v>439</v>
      </c>
      <c r="D149" s="178" t="s">
        <v>214</v>
      </c>
      <c r="E149" s="179" t="s">
        <v>1983</v>
      </c>
      <c r="F149" s="180" t="s">
        <v>1984</v>
      </c>
      <c r="G149" s="181" t="s">
        <v>1985</v>
      </c>
      <c r="H149" s="182">
        <v>1</v>
      </c>
      <c r="I149" s="183"/>
      <c r="J149" s="184">
        <f>ROUND(I149*H149,2)</f>
        <v>0</v>
      </c>
      <c r="K149" s="180" t="s">
        <v>19</v>
      </c>
      <c r="L149" s="43"/>
      <c r="M149" s="185" t="s">
        <v>19</v>
      </c>
      <c r="N149" s="186" t="s">
        <v>48</v>
      </c>
      <c r="O149" s="68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9" t="s">
        <v>218</v>
      </c>
      <c r="AT149" s="189" t="s">
        <v>214</v>
      </c>
      <c r="AU149" s="189" t="s">
        <v>85</v>
      </c>
      <c r="AY149" s="21" t="s">
        <v>211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21" t="s">
        <v>85</v>
      </c>
      <c r="BK149" s="190">
        <f>ROUND(I149*H149,2)</f>
        <v>0</v>
      </c>
      <c r="BL149" s="21" t="s">
        <v>218</v>
      </c>
      <c r="BM149" s="189" t="s">
        <v>1986</v>
      </c>
    </row>
    <row r="150" spans="1:65" s="2" customFormat="1" ht="58.5">
      <c r="A150" s="38"/>
      <c r="B150" s="39"/>
      <c r="C150" s="40"/>
      <c r="D150" s="198" t="s">
        <v>465</v>
      </c>
      <c r="E150" s="40"/>
      <c r="F150" s="240" t="s">
        <v>1987</v>
      </c>
      <c r="G150" s="40"/>
      <c r="H150" s="40"/>
      <c r="I150" s="193"/>
      <c r="J150" s="40"/>
      <c r="K150" s="40"/>
      <c r="L150" s="43"/>
      <c r="M150" s="194"/>
      <c r="N150" s="195"/>
      <c r="O150" s="68"/>
      <c r="P150" s="68"/>
      <c r="Q150" s="68"/>
      <c r="R150" s="68"/>
      <c r="S150" s="68"/>
      <c r="T150" s="69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21" t="s">
        <v>465</v>
      </c>
      <c r="AU150" s="21" t="s">
        <v>85</v>
      </c>
    </row>
    <row r="151" spans="1:65" s="2" customFormat="1" ht="24.2" customHeight="1">
      <c r="A151" s="38"/>
      <c r="B151" s="39"/>
      <c r="C151" s="178" t="s">
        <v>443</v>
      </c>
      <c r="D151" s="178" t="s">
        <v>214</v>
      </c>
      <c r="E151" s="179" t="s">
        <v>1988</v>
      </c>
      <c r="F151" s="180" t="s">
        <v>1989</v>
      </c>
      <c r="G151" s="181" t="s">
        <v>1990</v>
      </c>
      <c r="H151" s="182">
        <v>89.82</v>
      </c>
      <c r="I151" s="183"/>
      <c r="J151" s="184">
        <f>ROUND(I151*H151,2)</f>
        <v>0</v>
      </c>
      <c r="K151" s="180" t="s">
        <v>19</v>
      </c>
      <c r="L151" s="43"/>
      <c r="M151" s="185" t="s">
        <v>19</v>
      </c>
      <c r="N151" s="186" t="s">
        <v>48</v>
      </c>
      <c r="O151" s="68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9" t="s">
        <v>218</v>
      </c>
      <c r="AT151" s="189" t="s">
        <v>214</v>
      </c>
      <c r="AU151" s="189" t="s">
        <v>85</v>
      </c>
      <c r="AY151" s="21" t="s">
        <v>211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21" t="s">
        <v>85</v>
      </c>
      <c r="BK151" s="190">
        <f>ROUND(I151*H151,2)</f>
        <v>0</v>
      </c>
      <c r="BL151" s="21" t="s">
        <v>218</v>
      </c>
      <c r="BM151" s="189" t="s">
        <v>1991</v>
      </c>
    </row>
    <row r="152" spans="1:65" s="2" customFormat="1" ht="58.5">
      <c r="A152" s="38"/>
      <c r="B152" s="39"/>
      <c r="C152" s="40"/>
      <c r="D152" s="198" t="s">
        <v>465</v>
      </c>
      <c r="E152" s="40"/>
      <c r="F152" s="240" t="s">
        <v>1992</v>
      </c>
      <c r="G152" s="40"/>
      <c r="H152" s="40"/>
      <c r="I152" s="193"/>
      <c r="J152" s="40"/>
      <c r="K152" s="40"/>
      <c r="L152" s="43"/>
      <c r="M152" s="194"/>
      <c r="N152" s="195"/>
      <c r="O152" s="68"/>
      <c r="P152" s="68"/>
      <c r="Q152" s="68"/>
      <c r="R152" s="68"/>
      <c r="S152" s="68"/>
      <c r="T152" s="69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21" t="s">
        <v>465</v>
      </c>
      <c r="AU152" s="21" t="s">
        <v>85</v>
      </c>
    </row>
    <row r="153" spans="1:65" s="2" customFormat="1" ht="24.2" customHeight="1">
      <c r="A153" s="38"/>
      <c r="B153" s="39"/>
      <c r="C153" s="178" t="s">
        <v>446</v>
      </c>
      <c r="D153" s="178" t="s">
        <v>214</v>
      </c>
      <c r="E153" s="179" t="s">
        <v>1993</v>
      </c>
      <c r="F153" s="180" t="s">
        <v>1994</v>
      </c>
      <c r="G153" s="181" t="s">
        <v>1985</v>
      </c>
      <c r="H153" s="182">
        <v>27</v>
      </c>
      <c r="I153" s="183"/>
      <c r="J153" s="184">
        <f>ROUND(I153*H153,2)</f>
        <v>0</v>
      </c>
      <c r="K153" s="180" t="s">
        <v>19</v>
      </c>
      <c r="L153" s="43"/>
      <c r="M153" s="185" t="s">
        <v>19</v>
      </c>
      <c r="N153" s="186" t="s">
        <v>48</v>
      </c>
      <c r="O153" s="68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9" t="s">
        <v>218</v>
      </c>
      <c r="AT153" s="189" t="s">
        <v>214</v>
      </c>
      <c r="AU153" s="189" t="s">
        <v>85</v>
      </c>
      <c r="AY153" s="21" t="s">
        <v>211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21" t="s">
        <v>85</v>
      </c>
      <c r="BK153" s="190">
        <f>ROUND(I153*H153,2)</f>
        <v>0</v>
      </c>
      <c r="BL153" s="21" t="s">
        <v>218</v>
      </c>
      <c r="BM153" s="189" t="s">
        <v>1995</v>
      </c>
    </row>
    <row r="154" spans="1:65" s="2" customFormat="1" ht="68.25">
      <c r="A154" s="38"/>
      <c r="B154" s="39"/>
      <c r="C154" s="40"/>
      <c r="D154" s="198" t="s">
        <v>465</v>
      </c>
      <c r="E154" s="40"/>
      <c r="F154" s="240" t="s">
        <v>1996</v>
      </c>
      <c r="G154" s="40"/>
      <c r="H154" s="40"/>
      <c r="I154" s="193"/>
      <c r="J154" s="40"/>
      <c r="K154" s="40"/>
      <c r="L154" s="43"/>
      <c r="M154" s="194"/>
      <c r="N154" s="195"/>
      <c r="O154" s="68"/>
      <c r="P154" s="68"/>
      <c r="Q154" s="68"/>
      <c r="R154" s="68"/>
      <c r="S154" s="68"/>
      <c r="T154" s="69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21" t="s">
        <v>465</v>
      </c>
      <c r="AU154" s="21" t="s">
        <v>85</v>
      </c>
    </row>
    <row r="155" spans="1:65" s="2" customFormat="1" ht="24.2" customHeight="1">
      <c r="A155" s="38"/>
      <c r="B155" s="39"/>
      <c r="C155" s="178" t="s">
        <v>450</v>
      </c>
      <c r="D155" s="178" t="s">
        <v>214</v>
      </c>
      <c r="E155" s="179" t="s">
        <v>1997</v>
      </c>
      <c r="F155" s="180" t="s">
        <v>1998</v>
      </c>
      <c r="G155" s="181" t="s">
        <v>1990</v>
      </c>
      <c r="H155" s="182">
        <v>8.5</v>
      </c>
      <c r="I155" s="183"/>
      <c r="J155" s="184">
        <f>ROUND(I155*H155,2)</f>
        <v>0</v>
      </c>
      <c r="K155" s="180" t="s">
        <v>19</v>
      </c>
      <c r="L155" s="43"/>
      <c r="M155" s="185" t="s">
        <v>19</v>
      </c>
      <c r="N155" s="186" t="s">
        <v>48</v>
      </c>
      <c r="O155" s="68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9" t="s">
        <v>218</v>
      </c>
      <c r="AT155" s="189" t="s">
        <v>214</v>
      </c>
      <c r="AU155" s="189" t="s">
        <v>85</v>
      </c>
      <c r="AY155" s="21" t="s">
        <v>211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21" t="s">
        <v>85</v>
      </c>
      <c r="BK155" s="190">
        <f>ROUND(I155*H155,2)</f>
        <v>0</v>
      </c>
      <c r="BL155" s="21" t="s">
        <v>218</v>
      </c>
      <c r="BM155" s="189" t="s">
        <v>1999</v>
      </c>
    </row>
    <row r="156" spans="1:65" s="2" customFormat="1" ht="19.5">
      <c r="A156" s="38"/>
      <c r="B156" s="39"/>
      <c r="C156" s="40"/>
      <c r="D156" s="198" t="s">
        <v>465</v>
      </c>
      <c r="E156" s="40"/>
      <c r="F156" s="240" t="s">
        <v>2000</v>
      </c>
      <c r="G156" s="40"/>
      <c r="H156" s="40"/>
      <c r="I156" s="193"/>
      <c r="J156" s="40"/>
      <c r="K156" s="40"/>
      <c r="L156" s="43"/>
      <c r="M156" s="194"/>
      <c r="N156" s="195"/>
      <c r="O156" s="68"/>
      <c r="P156" s="68"/>
      <c r="Q156" s="68"/>
      <c r="R156" s="68"/>
      <c r="S156" s="68"/>
      <c r="T156" s="69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21" t="s">
        <v>465</v>
      </c>
      <c r="AU156" s="21" t="s">
        <v>85</v>
      </c>
    </row>
    <row r="157" spans="1:65" s="2" customFormat="1" ht="24.2" customHeight="1">
      <c r="A157" s="38"/>
      <c r="B157" s="39"/>
      <c r="C157" s="178" t="s">
        <v>454</v>
      </c>
      <c r="D157" s="178" t="s">
        <v>214</v>
      </c>
      <c r="E157" s="179" t="s">
        <v>2001</v>
      </c>
      <c r="F157" s="180" t="s">
        <v>2002</v>
      </c>
      <c r="G157" s="181" t="s">
        <v>1985</v>
      </c>
      <c r="H157" s="182">
        <v>3</v>
      </c>
      <c r="I157" s="183"/>
      <c r="J157" s="184">
        <f>ROUND(I157*H157,2)</f>
        <v>0</v>
      </c>
      <c r="K157" s="180" t="s">
        <v>19</v>
      </c>
      <c r="L157" s="43"/>
      <c r="M157" s="185" t="s">
        <v>19</v>
      </c>
      <c r="N157" s="186" t="s">
        <v>48</v>
      </c>
      <c r="O157" s="68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9" t="s">
        <v>218</v>
      </c>
      <c r="AT157" s="189" t="s">
        <v>214</v>
      </c>
      <c r="AU157" s="189" t="s">
        <v>85</v>
      </c>
      <c r="AY157" s="21" t="s">
        <v>211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21" t="s">
        <v>85</v>
      </c>
      <c r="BK157" s="190">
        <f>ROUND(I157*H157,2)</f>
        <v>0</v>
      </c>
      <c r="BL157" s="21" t="s">
        <v>218</v>
      </c>
      <c r="BM157" s="189" t="s">
        <v>2003</v>
      </c>
    </row>
    <row r="158" spans="1:65" s="2" customFormat="1" ht="48.75">
      <c r="A158" s="38"/>
      <c r="B158" s="39"/>
      <c r="C158" s="40"/>
      <c r="D158" s="198" t="s">
        <v>465</v>
      </c>
      <c r="E158" s="40"/>
      <c r="F158" s="240" t="s">
        <v>2004</v>
      </c>
      <c r="G158" s="40"/>
      <c r="H158" s="40"/>
      <c r="I158" s="193"/>
      <c r="J158" s="40"/>
      <c r="K158" s="40"/>
      <c r="L158" s="43"/>
      <c r="M158" s="194"/>
      <c r="N158" s="195"/>
      <c r="O158" s="68"/>
      <c r="P158" s="68"/>
      <c r="Q158" s="68"/>
      <c r="R158" s="68"/>
      <c r="S158" s="68"/>
      <c r="T158" s="69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21" t="s">
        <v>465</v>
      </c>
      <c r="AU158" s="21" t="s">
        <v>85</v>
      </c>
    </row>
    <row r="159" spans="1:65" s="2" customFormat="1" ht="44.25" customHeight="1">
      <c r="A159" s="38"/>
      <c r="B159" s="39"/>
      <c r="C159" s="178" t="s">
        <v>460</v>
      </c>
      <c r="D159" s="178" t="s">
        <v>214</v>
      </c>
      <c r="E159" s="179" t="s">
        <v>2005</v>
      </c>
      <c r="F159" s="180" t="s">
        <v>2006</v>
      </c>
      <c r="G159" s="181" t="s">
        <v>1985</v>
      </c>
      <c r="H159" s="182">
        <v>3</v>
      </c>
      <c r="I159" s="183"/>
      <c r="J159" s="184">
        <f>ROUND(I159*H159,2)</f>
        <v>0</v>
      </c>
      <c r="K159" s="180" t="s">
        <v>19</v>
      </c>
      <c r="L159" s="43"/>
      <c r="M159" s="185" t="s">
        <v>19</v>
      </c>
      <c r="N159" s="186" t="s">
        <v>48</v>
      </c>
      <c r="O159" s="68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9" t="s">
        <v>218</v>
      </c>
      <c r="AT159" s="189" t="s">
        <v>214</v>
      </c>
      <c r="AU159" s="189" t="s">
        <v>85</v>
      </c>
      <c r="AY159" s="21" t="s">
        <v>211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21" t="s">
        <v>85</v>
      </c>
      <c r="BK159" s="190">
        <f>ROUND(I159*H159,2)</f>
        <v>0</v>
      </c>
      <c r="BL159" s="21" t="s">
        <v>218</v>
      </c>
      <c r="BM159" s="189" t="s">
        <v>2007</v>
      </c>
    </row>
    <row r="160" spans="1:65" s="2" customFormat="1" ht="29.25">
      <c r="A160" s="38"/>
      <c r="B160" s="39"/>
      <c r="C160" s="40"/>
      <c r="D160" s="198" t="s">
        <v>465</v>
      </c>
      <c r="E160" s="40"/>
      <c r="F160" s="240" t="s">
        <v>2008</v>
      </c>
      <c r="G160" s="40"/>
      <c r="H160" s="40"/>
      <c r="I160" s="193"/>
      <c r="J160" s="40"/>
      <c r="K160" s="40"/>
      <c r="L160" s="43"/>
      <c r="M160" s="194"/>
      <c r="N160" s="195"/>
      <c r="O160" s="68"/>
      <c r="P160" s="68"/>
      <c r="Q160" s="68"/>
      <c r="R160" s="68"/>
      <c r="S160" s="68"/>
      <c r="T160" s="69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21" t="s">
        <v>465</v>
      </c>
      <c r="AU160" s="21" t="s">
        <v>85</v>
      </c>
    </row>
    <row r="161" spans="1:65" s="12" customFormat="1" ht="25.9" customHeight="1">
      <c r="B161" s="162"/>
      <c r="C161" s="163"/>
      <c r="D161" s="164" t="s">
        <v>76</v>
      </c>
      <c r="E161" s="165" t="s">
        <v>2009</v>
      </c>
      <c r="F161" s="165" t="s">
        <v>2010</v>
      </c>
      <c r="G161" s="163"/>
      <c r="H161" s="163"/>
      <c r="I161" s="166"/>
      <c r="J161" s="167">
        <f>BK161</f>
        <v>0</v>
      </c>
      <c r="K161" s="163"/>
      <c r="L161" s="168"/>
      <c r="M161" s="169"/>
      <c r="N161" s="170"/>
      <c r="O161" s="170"/>
      <c r="P161" s="171">
        <f>P162</f>
        <v>0</v>
      </c>
      <c r="Q161" s="170"/>
      <c r="R161" s="171">
        <f>R162</f>
        <v>0</v>
      </c>
      <c r="S161" s="170"/>
      <c r="T161" s="172">
        <f>T162</f>
        <v>0</v>
      </c>
      <c r="AR161" s="173" t="s">
        <v>85</v>
      </c>
      <c r="AT161" s="174" t="s">
        <v>76</v>
      </c>
      <c r="AU161" s="174" t="s">
        <v>77</v>
      </c>
      <c r="AY161" s="173" t="s">
        <v>211</v>
      </c>
      <c r="BK161" s="175">
        <f>BK162</f>
        <v>0</v>
      </c>
    </row>
    <row r="162" spans="1:65" s="2" customFormat="1" ht="24.2" customHeight="1">
      <c r="A162" s="38"/>
      <c r="B162" s="39"/>
      <c r="C162" s="178" t="s">
        <v>482</v>
      </c>
      <c r="D162" s="178" t="s">
        <v>214</v>
      </c>
      <c r="E162" s="179" t="s">
        <v>2011</v>
      </c>
      <c r="F162" s="180" t="s">
        <v>2012</v>
      </c>
      <c r="G162" s="181" t="s">
        <v>2013</v>
      </c>
      <c r="H162" s="182">
        <v>60</v>
      </c>
      <c r="I162" s="183"/>
      <c r="J162" s="184">
        <f>ROUND(I162*H162,2)</f>
        <v>0</v>
      </c>
      <c r="K162" s="180" t="s">
        <v>19</v>
      </c>
      <c r="L162" s="43"/>
      <c r="M162" s="185" t="s">
        <v>19</v>
      </c>
      <c r="N162" s="186" t="s">
        <v>48</v>
      </c>
      <c r="O162" s="68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9" t="s">
        <v>218</v>
      </c>
      <c r="AT162" s="189" t="s">
        <v>214</v>
      </c>
      <c r="AU162" s="189" t="s">
        <v>85</v>
      </c>
      <c r="AY162" s="21" t="s">
        <v>211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21" t="s">
        <v>85</v>
      </c>
      <c r="BK162" s="190">
        <f>ROUND(I162*H162,2)</f>
        <v>0</v>
      </c>
      <c r="BL162" s="21" t="s">
        <v>218</v>
      </c>
      <c r="BM162" s="189" t="s">
        <v>2014</v>
      </c>
    </row>
    <row r="163" spans="1:65" s="12" customFormat="1" ht="25.9" customHeight="1">
      <c r="B163" s="162"/>
      <c r="C163" s="163"/>
      <c r="D163" s="164" t="s">
        <v>76</v>
      </c>
      <c r="E163" s="165" t="s">
        <v>2015</v>
      </c>
      <c r="F163" s="165" t="s">
        <v>2016</v>
      </c>
      <c r="G163" s="163"/>
      <c r="H163" s="163"/>
      <c r="I163" s="166"/>
      <c r="J163" s="167">
        <f>BK163</f>
        <v>0</v>
      </c>
      <c r="K163" s="163"/>
      <c r="L163" s="168"/>
      <c r="M163" s="169"/>
      <c r="N163" s="170"/>
      <c r="O163" s="170"/>
      <c r="P163" s="171">
        <f>SUM(P164:P166)</f>
        <v>0</v>
      </c>
      <c r="Q163" s="170"/>
      <c r="R163" s="171">
        <f>SUM(R164:R166)</f>
        <v>0</v>
      </c>
      <c r="S163" s="170"/>
      <c r="T163" s="172">
        <f>SUM(T164:T166)</f>
        <v>0</v>
      </c>
      <c r="AR163" s="173" t="s">
        <v>85</v>
      </c>
      <c r="AT163" s="174" t="s">
        <v>76</v>
      </c>
      <c r="AU163" s="174" t="s">
        <v>77</v>
      </c>
      <c r="AY163" s="173" t="s">
        <v>211</v>
      </c>
      <c r="BK163" s="175">
        <f>SUM(BK164:BK166)</f>
        <v>0</v>
      </c>
    </row>
    <row r="164" spans="1:65" s="2" customFormat="1" ht="16.5" customHeight="1">
      <c r="A164" s="38"/>
      <c r="B164" s="39"/>
      <c r="C164" s="178" t="s">
        <v>419</v>
      </c>
      <c r="D164" s="178" t="s">
        <v>214</v>
      </c>
      <c r="E164" s="179" t="s">
        <v>2017</v>
      </c>
      <c r="F164" s="180" t="s">
        <v>2018</v>
      </c>
      <c r="G164" s="181" t="s">
        <v>131</v>
      </c>
      <c r="H164" s="182">
        <v>1.8</v>
      </c>
      <c r="I164" s="183"/>
      <c r="J164" s="184">
        <f>ROUND(I164*H164,2)</f>
        <v>0</v>
      </c>
      <c r="K164" s="180" t="s">
        <v>19</v>
      </c>
      <c r="L164" s="43"/>
      <c r="M164" s="185" t="s">
        <v>19</v>
      </c>
      <c r="N164" s="186" t="s">
        <v>48</v>
      </c>
      <c r="O164" s="68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9" t="s">
        <v>218</v>
      </c>
      <c r="AT164" s="189" t="s">
        <v>214</v>
      </c>
      <c r="AU164" s="189" t="s">
        <v>85</v>
      </c>
      <c r="AY164" s="21" t="s">
        <v>211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21" t="s">
        <v>85</v>
      </c>
      <c r="BK164" s="190">
        <f>ROUND(I164*H164,2)</f>
        <v>0</v>
      </c>
      <c r="BL164" s="21" t="s">
        <v>218</v>
      </c>
      <c r="BM164" s="189" t="s">
        <v>2019</v>
      </c>
    </row>
    <row r="165" spans="1:65" s="2" customFormat="1" ht="33" customHeight="1">
      <c r="A165" s="38"/>
      <c r="B165" s="39"/>
      <c r="C165" s="178" t="s">
        <v>423</v>
      </c>
      <c r="D165" s="178" t="s">
        <v>214</v>
      </c>
      <c r="E165" s="179" t="s">
        <v>2020</v>
      </c>
      <c r="F165" s="180" t="s">
        <v>2021</v>
      </c>
      <c r="G165" s="181" t="s">
        <v>131</v>
      </c>
      <c r="H165" s="182">
        <v>27</v>
      </c>
      <c r="I165" s="183"/>
      <c r="J165" s="184">
        <f>ROUND(I165*H165,2)</f>
        <v>0</v>
      </c>
      <c r="K165" s="180" t="s">
        <v>19</v>
      </c>
      <c r="L165" s="43"/>
      <c r="M165" s="185" t="s">
        <v>19</v>
      </c>
      <c r="N165" s="186" t="s">
        <v>48</v>
      </c>
      <c r="O165" s="68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9" t="s">
        <v>218</v>
      </c>
      <c r="AT165" s="189" t="s">
        <v>214</v>
      </c>
      <c r="AU165" s="189" t="s">
        <v>85</v>
      </c>
      <c r="AY165" s="21" t="s">
        <v>211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21" t="s">
        <v>85</v>
      </c>
      <c r="BK165" s="190">
        <f>ROUND(I165*H165,2)</f>
        <v>0</v>
      </c>
      <c r="BL165" s="21" t="s">
        <v>218</v>
      </c>
      <c r="BM165" s="189" t="s">
        <v>2022</v>
      </c>
    </row>
    <row r="166" spans="1:65" s="2" customFormat="1" ht="29.25">
      <c r="A166" s="38"/>
      <c r="B166" s="39"/>
      <c r="C166" s="40"/>
      <c r="D166" s="198" t="s">
        <v>465</v>
      </c>
      <c r="E166" s="40"/>
      <c r="F166" s="240" t="s">
        <v>2023</v>
      </c>
      <c r="G166" s="40"/>
      <c r="H166" s="40"/>
      <c r="I166" s="193"/>
      <c r="J166" s="40"/>
      <c r="K166" s="40"/>
      <c r="L166" s="43"/>
      <c r="M166" s="194"/>
      <c r="N166" s="195"/>
      <c r="O166" s="68"/>
      <c r="P166" s="68"/>
      <c r="Q166" s="68"/>
      <c r="R166" s="68"/>
      <c r="S166" s="68"/>
      <c r="T166" s="69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21" t="s">
        <v>465</v>
      </c>
      <c r="AU166" s="21" t="s">
        <v>85</v>
      </c>
    </row>
    <row r="167" spans="1:65" s="12" customFormat="1" ht="25.9" customHeight="1">
      <c r="B167" s="162"/>
      <c r="C167" s="163"/>
      <c r="D167" s="164" t="s">
        <v>76</v>
      </c>
      <c r="E167" s="165" t="s">
        <v>2024</v>
      </c>
      <c r="F167" s="165" t="s">
        <v>2025</v>
      </c>
      <c r="G167" s="163"/>
      <c r="H167" s="163"/>
      <c r="I167" s="166"/>
      <c r="J167" s="167">
        <f>BK167</f>
        <v>0</v>
      </c>
      <c r="K167" s="163"/>
      <c r="L167" s="168"/>
      <c r="M167" s="169"/>
      <c r="N167" s="170"/>
      <c r="O167" s="170"/>
      <c r="P167" s="171">
        <f>SUM(P168:P169)</f>
        <v>0</v>
      </c>
      <c r="Q167" s="170"/>
      <c r="R167" s="171">
        <f>SUM(R168:R169)</f>
        <v>0</v>
      </c>
      <c r="S167" s="170"/>
      <c r="T167" s="172">
        <f>SUM(T168:T169)</f>
        <v>0</v>
      </c>
      <c r="AR167" s="173" t="s">
        <v>85</v>
      </c>
      <c r="AT167" s="174" t="s">
        <v>76</v>
      </c>
      <c r="AU167" s="174" t="s">
        <v>77</v>
      </c>
      <c r="AY167" s="173" t="s">
        <v>211</v>
      </c>
      <c r="BK167" s="175">
        <f>SUM(BK168:BK169)</f>
        <v>0</v>
      </c>
    </row>
    <row r="168" spans="1:65" s="2" customFormat="1" ht="24.2" customHeight="1">
      <c r="A168" s="38"/>
      <c r="B168" s="39"/>
      <c r="C168" s="178" t="s">
        <v>427</v>
      </c>
      <c r="D168" s="178" t="s">
        <v>214</v>
      </c>
      <c r="E168" s="179" t="s">
        <v>2026</v>
      </c>
      <c r="F168" s="180" t="s">
        <v>2027</v>
      </c>
      <c r="G168" s="181" t="s">
        <v>2028</v>
      </c>
      <c r="H168" s="182">
        <v>64</v>
      </c>
      <c r="I168" s="183"/>
      <c r="J168" s="184">
        <f>ROUND(I168*H168,2)</f>
        <v>0</v>
      </c>
      <c r="K168" s="180" t="s">
        <v>19</v>
      </c>
      <c r="L168" s="43"/>
      <c r="M168" s="185" t="s">
        <v>19</v>
      </c>
      <c r="N168" s="186" t="s">
        <v>48</v>
      </c>
      <c r="O168" s="68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9" t="s">
        <v>218</v>
      </c>
      <c r="AT168" s="189" t="s">
        <v>214</v>
      </c>
      <c r="AU168" s="189" t="s">
        <v>85</v>
      </c>
      <c r="AY168" s="21" t="s">
        <v>211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21" t="s">
        <v>85</v>
      </c>
      <c r="BK168" s="190">
        <f>ROUND(I168*H168,2)</f>
        <v>0</v>
      </c>
      <c r="BL168" s="21" t="s">
        <v>218</v>
      </c>
      <c r="BM168" s="189" t="s">
        <v>2029</v>
      </c>
    </row>
    <row r="169" spans="1:65" s="2" customFormat="1" ht="24.2" customHeight="1">
      <c r="A169" s="38"/>
      <c r="B169" s="39"/>
      <c r="C169" s="178" t="s">
        <v>433</v>
      </c>
      <c r="D169" s="178" t="s">
        <v>214</v>
      </c>
      <c r="E169" s="179" t="s">
        <v>2030</v>
      </c>
      <c r="F169" s="180" t="s">
        <v>2031</v>
      </c>
      <c r="G169" s="181" t="s">
        <v>2028</v>
      </c>
      <c r="H169" s="182">
        <v>68</v>
      </c>
      <c r="I169" s="183"/>
      <c r="J169" s="184">
        <f>ROUND(I169*H169,2)</f>
        <v>0</v>
      </c>
      <c r="K169" s="180" t="s">
        <v>19</v>
      </c>
      <c r="L169" s="43"/>
      <c r="M169" s="265" t="s">
        <v>19</v>
      </c>
      <c r="N169" s="266" t="s">
        <v>48</v>
      </c>
      <c r="O169" s="267"/>
      <c r="P169" s="268">
        <f>O169*H169</f>
        <v>0</v>
      </c>
      <c r="Q169" s="268">
        <v>0</v>
      </c>
      <c r="R169" s="268">
        <f>Q169*H169</f>
        <v>0</v>
      </c>
      <c r="S169" s="268">
        <v>0</v>
      </c>
      <c r="T169" s="26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9" t="s">
        <v>218</v>
      </c>
      <c r="AT169" s="189" t="s">
        <v>214</v>
      </c>
      <c r="AU169" s="189" t="s">
        <v>85</v>
      </c>
      <c r="AY169" s="21" t="s">
        <v>211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21" t="s">
        <v>85</v>
      </c>
      <c r="BK169" s="190">
        <f>ROUND(I169*H169,2)</f>
        <v>0</v>
      </c>
      <c r="BL169" s="21" t="s">
        <v>218</v>
      </c>
      <c r="BM169" s="189" t="s">
        <v>2032</v>
      </c>
    </row>
    <row r="170" spans="1:65" s="2" customFormat="1" ht="6.95" customHeight="1">
      <c r="A170" s="38"/>
      <c r="B170" s="51"/>
      <c r="C170" s="52"/>
      <c r="D170" s="52"/>
      <c r="E170" s="52"/>
      <c r="F170" s="52"/>
      <c r="G170" s="52"/>
      <c r="H170" s="52"/>
      <c r="I170" s="52"/>
      <c r="J170" s="52"/>
      <c r="K170" s="52"/>
      <c r="L170" s="43"/>
      <c r="M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</row>
  </sheetData>
  <sheetProtection algorithmName="SHA-512" hashValue="vFYJr8zxoSmPFPYLcqWlTFc0Pjo+9ELznKJbva2/s21XWCoRDbL3u8g6x2/mvgjRbbaY/pRj/vMN0AlpX4Bv6Q==" saltValue="PcLwNIpe2/6YRMRKgrP8IVeDkMLEYAPg/cv4DrfkhXnkPEK3vO6zX0lYy7OAiiLzL4Fv1EwxUnxaJq2c8PFWhw==" spinCount="100000" sheet="1" objects="1" scenarios="1" formatColumns="0" formatRows="0" autoFilter="0"/>
  <autoFilter ref="C89:K169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3"/>
  <sheetViews>
    <sheetView showGridLines="0" topLeftCell="A50" workbookViewId="0">
      <selection activeCell="I83" sqref="I8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21" t="s">
        <v>93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4"/>
      <c r="AT3" s="21" t="s">
        <v>87</v>
      </c>
    </row>
    <row r="4" spans="1:46" s="1" customFormat="1" ht="24.95" customHeight="1">
      <c r="B4" s="24"/>
      <c r="D4" s="108" t="s">
        <v>101</v>
      </c>
      <c r="L4" s="24"/>
      <c r="M4" s="109" t="s">
        <v>10</v>
      </c>
      <c r="AT4" s="21" t="s">
        <v>4</v>
      </c>
    </row>
    <row r="5" spans="1:46" s="1" customFormat="1" ht="6.95" customHeight="1">
      <c r="B5" s="24"/>
      <c r="L5" s="24"/>
    </row>
    <row r="6" spans="1:46" s="1" customFormat="1" ht="12" customHeight="1">
      <c r="B6" s="24"/>
      <c r="D6" s="110" t="s">
        <v>16</v>
      </c>
      <c r="L6" s="24"/>
    </row>
    <row r="7" spans="1:46" s="1" customFormat="1" ht="26.25" customHeight="1">
      <c r="B7" s="24"/>
      <c r="E7" s="430" t="str">
        <f>'Rekapitulace stavby'!K6</f>
        <v>Kostel sv. Voršily v Chlumci nad Cidlinou, obnova fasády lodi a presbytáře</v>
      </c>
      <c r="F7" s="431"/>
      <c r="G7" s="431"/>
      <c r="H7" s="431"/>
      <c r="L7" s="24"/>
    </row>
    <row r="8" spans="1:46" s="2" customFormat="1" ht="12" customHeight="1">
      <c r="A8" s="38"/>
      <c r="B8" s="43"/>
      <c r="C8" s="38"/>
      <c r="D8" s="110" t="s">
        <v>115</v>
      </c>
      <c r="E8" s="38"/>
      <c r="F8" s="38"/>
      <c r="G8" s="38"/>
      <c r="H8" s="38"/>
      <c r="I8" s="38"/>
      <c r="J8" s="38"/>
      <c r="K8" s="38"/>
      <c r="L8" s="111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pans="1:46" s="2" customFormat="1" ht="16.5" customHeight="1">
      <c r="A9" s="38"/>
      <c r="B9" s="43"/>
      <c r="C9" s="38"/>
      <c r="D9" s="38"/>
      <c r="E9" s="432" t="s">
        <v>2033</v>
      </c>
      <c r="F9" s="433"/>
      <c r="G9" s="433"/>
      <c r="H9" s="433"/>
      <c r="I9" s="38"/>
      <c r="J9" s="38"/>
      <c r="K9" s="38"/>
      <c r="L9" s="111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>
      <c r="A10" s="38"/>
      <c r="B10" s="43"/>
      <c r="C10" s="38"/>
      <c r="D10" s="38"/>
      <c r="E10" s="38"/>
      <c r="F10" s="38"/>
      <c r="G10" s="38"/>
      <c r="H10" s="38"/>
      <c r="I10" s="38"/>
      <c r="J10" s="38"/>
      <c r="K10" s="38"/>
      <c r="L10" s="111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2" customHeight="1">
      <c r="A11" s="38"/>
      <c r="B11" s="43"/>
      <c r="C11" s="38"/>
      <c r="D11" s="110" t="s">
        <v>18</v>
      </c>
      <c r="E11" s="38"/>
      <c r="F11" s="112" t="s">
        <v>19</v>
      </c>
      <c r="G11" s="38"/>
      <c r="H11" s="38"/>
      <c r="I11" s="110" t="s">
        <v>20</v>
      </c>
      <c r="J11" s="112" t="s">
        <v>19</v>
      </c>
      <c r="K11" s="38"/>
      <c r="L11" s="111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2" customHeight="1">
      <c r="A12" s="38"/>
      <c r="B12" s="43"/>
      <c r="C12" s="38"/>
      <c r="D12" s="110" t="s">
        <v>21</v>
      </c>
      <c r="E12" s="38"/>
      <c r="F12" s="112" t="s">
        <v>22</v>
      </c>
      <c r="G12" s="38"/>
      <c r="H12" s="38"/>
      <c r="I12" s="110" t="s">
        <v>23</v>
      </c>
      <c r="J12" s="113" t="str">
        <f>'Rekapitulace stavby'!AN8</f>
        <v>14. 7. 2022</v>
      </c>
      <c r="K12" s="38"/>
      <c r="L12" s="111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0.9" customHeight="1">
      <c r="A13" s="38"/>
      <c r="B13" s="43"/>
      <c r="C13" s="38"/>
      <c r="D13" s="38"/>
      <c r="E13" s="38"/>
      <c r="F13" s="38"/>
      <c r="G13" s="38"/>
      <c r="H13" s="38"/>
      <c r="I13" s="38"/>
      <c r="J13" s="38"/>
      <c r="K13" s="38"/>
      <c r="L13" s="111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>
      <c r="A14" s="38"/>
      <c r="B14" s="43"/>
      <c r="C14" s="38"/>
      <c r="D14" s="110" t="s">
        <v>25</v>
      </c>
      <c r="E14" s="38"/>
      <c r="F14" s="38"/>
      <c r="G14" s="38"/>
      <c r="H14" s="38"/>
      <c r="I14" s="110" t="s">
        <v>26</v>
      </c>
      <c r="J14" s="112" t="s">
        <v>27</v>
      </c>
      <c r="K14" s="38"/>
      <c r="L14" s="111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18" customHeight="1">
      <c r="A15" s="38"/>
      <c r="B15" s="43"/>
      <c r="C15" s="38"/>
      <c r="D15" s="38"/>
      <c r="E15" s="112" t="s">
        <v>28</v>
      </c>
      <c r="F15" s="38"/>
      <c r="G15" s="38"/>
      <c r="H15" s="38"/>
      <c r="I15" s="110" t="s">
        <v>29</v>
      </c>
      <c r="J15" s="112" t="s">
        <v>19</v>
      </c>
      <c r="K15" s="38"/>
      <c r="L15" s="111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6.95" customHeight="1">
      <c r="A16" s="38"/>
      <c r="B16" s="43"/>
      <c r="C16" s="38"/>
      <c r="D16" s="38"/>
      <c r="E16" s="38"/>
      <c r="F16" s="38"/>
      <c r="G16" s="38"/>
      <c r="H16" s="38"/>
      <c r="I16" s="38"/>
      <c r="J16" s="38"/>
      <c r="K16" s="38"/>
      <c r="L16" s="111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2" customHeight="1">
      <c r="A17" s="38"/>
      <c r="B17" s="43"/>
      <c r="C17" s="38"/>
      <c r="D17" s="110" t="s">
        <v>30</v>
      </c>
      <c r="E17" s="38"/>
      <c r="F17" s="38"/>
      <c r="G17" s="38"/>
      <c r="H17" s="38"/>
      <c r="I17" s="110" t="s">
        <v>26</v>
      </c>
      <c r="J17" s="34" t="str">
        <f>'Rekapitulace stavby'!AN13</f>
        <v>Vyplň údaj</v>
      </c>
      <c r="K17" s="38"/>
      <c r="L17" s="111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18" customHeight="1">
      <c r="A18" s="38"/>
      <c r="B18" s="43"/>
      <c r="C18" s="38"/>
      <c r="D18" s="38"/>
      <c r="E18" s="434" t="str">
        <f>'Rekapitulace stavby'!E14</f>
        <v>Vyplň údaj</v>
      </c>
      <c r="F18" s="435"/>
      <c r="G18" s="435"/>
      <c r="H18" s="435"/>
      <c r="I18" s="110" t="s">
        <v>29</v>
      </c>
      <c r="J18" s="34" t="str">
        <f>'Rekapitulace stavby'!AN14</f>
        <v>Vyplň údaj</v>
      </c>
      <c r="K18" s="38"/>
      <c r="L18" s="111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6.95" customHeight="1">
      <c r="A19" s="38"/>
      <c r="B19" s="43"/>
      <c r="C19" s="38"/>
      <c r="D19" s="38"/>
      <c r="E19" s="38"/>
      <c r="F19" s="38"/>
      <c r="G19" s="38"/>
      <c r="H19" s="38"/>
      <c r="I19" s="38"/>
      <c r="J19" s="38"/>
      <c r="K19" s="38"/>
      <c r="L19" s="111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2" customHeight="1">
      <c r="A20" s="38"/>
      <c r="B20" s="43"/>
      <c r="C20" s="38"/>
      <c r="D20" s="110" t="s">
        <v>32</v>
      </c>
      <c r="E20" s="38"/>
      <c r="F20" s="38"/>
      <c r="G20" s="38"/>
      <c r="H20" s="38"/>
      <c r="I20" s="110" t="s">
        <v>26</v>
      </c>
      <c r="J20" s="112" t="s">
        <v>2034</v>
      </c>
      <c r="K20" s="38"/>
      <c r="L20" s="111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18" customHeight="1">
      <c r="A21" s="38"/>
      <c r="B21" s="43"/>
      <c r="C21" s="38"/>
      <c r="D21" s="38"/>
      <c r="E21" s="112" t="s">
        <v>2035</v>
      </c>
      <c r="F21" s="38"/>
      <c r="G21" s="38"/>
      <c r="H21" s="38"/>
      <c r="I21" s="110" t="s">
        <v>29</v>
      </c>
      <c r="J21" s="112" t="s">
        <v>19</v>
      </c>
      <c r="K21" s="38"/>
      <c r="L21" s="111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6.95" customHeight="1">
      <c r="A22" s="38"/>
      <c r="B22" s="43"/>
      <c r="C22" s="38"/>
      <c r="D22" s="38"/>
      <c r="E22" s="38"/>
      <c r="F22" s="38"/>
      <c r="G22" s="38"/>
      <c r="H22" s="38"/>
      <c r="I22" s="38"/>
      <c r="J22" s="38"/>
      <c r="K22" s="38"/>
      <c r="L22" s="111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2" customHeight="1">
      <c r="A23" s="38"/>
      <c r="B23" s="43"/>
      <c r="C23" s="38"/>
      <c r="D23" s="110" t="s">
        <v>37</v>
      </c>
      <c r="E23" s="38"/>
      <c r="F23" s="38"/>
      <c r="G23" s="38"/>
      <c r="H23" s="38"/>
      <c r="I23" s="110" t="s">
        <v>26</v>
      </c>
      <c r="J23" s="112" t="s">
        <v>2034</v>
      </c>
      <c r="K23" s="38"/>
      <c r="L23" s="111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18" customHeight="1">
      <c r="A24" s="38"/>
      <c r="B24" s="43"/>
      <c r="C24" s="38"/>
      <c r="D24" s="38"/>
      <c r="E24" s="112" t="s">
        <v>2035</v>
      </c>
      <c r="F24" s="38"/>
      <c r="G24" s="38"/>
      <c r="H24" s="38"/>
      <c r="I24" s="110" t="s">
        <v>29</v>
      </c>
      <c r="J24" s="112" t="s">
        <v>19</v>
      </c>
      <c r="K24" s="38"/>
      <c r="L24" s="111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6.95" customHeight="1">
      <c r="A25" s="38"/>
      <c r="B25" s="43"/>
      <c r="C25" s="38"/>
      <c r="D25" s="38"/>
      <c r="E25" s="38"/>
      <c r="F25" s="38"/>
      <c r="G25" s="38"/>
      <c r="H25" s="38"/>
      <c r="I25" s="38"/>
      <c r="J25" s="38"/>
      <c r="K25" s="38"/>
      <c r="L25" s="111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2" customHeight="1">
      <c r="A26" s="38"/>
      <c r="B26" s="43"/>
      <c r="C26" s="38"/>
      <c r="D26" s="110" t="s">
        <v>41</v>
      </c>
      <c r="E26" s="38"/>
      <c r="F26" s="38"/>
      <c r="G26" s="38"/>
      <c r="H26" s="38"/>
      <c r="I26" s="38"/>
      <c r="J26" s="38"/>
      <c r="K26" s="38"/>
      <c r="L26" s="111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8" customFormat="1" ht="16.5" customHeight="1">
      <c r="A27" s="114"/>
      <c r="B27" s="115"/>
      <c r="C27" s="114"/>
      <c r="D27" s="114"/>
      <c r="E27" s="436" t="s">
        <v>19</v>
      </c>
      <c r="F27" s="436"/>
      <c r="G27" s="436"/>
      <c r="H27" s="43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8"/>
      <c r="B28" s="43"/>
      <c r="C28" s="38"/>
      <c r="D28" s="38"/>
      <c r="E28" s="38"/>
      <c r="F28" s="38"/>
      <c r="G28" s="38"/>
      <c r="H28" s="38"/>
      <c r="I28" s="38"/>
      <c r="J28" s="38"/>
      <c r="K28" s="38"/>
      <c r="L28" s="111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2" customFormat="1" ht="6.95" customHeight="1">
      <c r="A29" s="38"/>
      <c r="B29" s="43"/>
      <c r="C29" s="38"/>
      <c r="D29" s="117"/>
      <c r="E29" s="117"/>
      <c r="F29" s="117"/>
      <c r="G29" s="117"/>
      <c r="H29" s="117"/>
      <c r="I29" s="117"/>
      <c r="J29" s="117"/>
      <c r="K29" s="117"/>
      <c r="L29" s="111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pans="1:31" s="2" customFormat="1" ht="25.35" customHeight="1">
      <c r="A30" s="38"/>
      <c r="B30" s="43"/>
      <c r="C30" s="38"/>
      <c r="D30" s="118" t="s">
        <v>43</v>
      </c>
      <c r="E30" s="38"/>
      <c r="F30" s="38"/>
      <c r="G30" s="38"/>
      <c r="H30" s="38"/>
      <c r="I30" s="38"/>
      <c r="J30" s="119">
        <f>ROUND(J80, 2)</f>
        <v>0</v>
      </c>
      <c r="K30" s="38"/>
      <c r="L30" s="111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5" customHeight="1">
      <c r="A31" s="38"/>
      <c r="B31" s="43"/>
      <c r="C31" s="38"/>
      <c r="D31" s="117"/>
      <c r="E31" s="117"/>
      <c r="F31" s="117"/>
      <c r="G31" s="117"/>
      <c r="H31" s="117"/>
      <c r="I31" s="117"/>
      <c r="J31" s="117"/>
      <c r="K31" s="117"/>
      <c r="L31" s="111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14.45" customHeight="1">
      <c r="A32" s="38"/>
      <c r="B32" s="43"/>
      <c r="C32" s="38"/>
      <c r="D32" s="38"/>
      <c r="E32" s="38"/>
      <c r="F32" s="120" t="s">
        <v>45</v>
      </c>
      <c r="G32" s="38"/>
      <c r="H32" s="38"/>
      <c r="I32" s="120" t="s">
        <v>44</v>
      </c>
      <c r="J32" s="120" t="s">
        <v>46</v>
      </c>
      <c r="K32" s="38"/>
      <c r="L32" s="111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14.45" customHeight="1">
      <c r="A33" s="38"/>
      <c r="B33" s="43"/>
      <c r="C33" s="38"/>
      <c r="D33" s="121" t="s">
        <v>47</v>
      </c>
      <c r="E33" s="110" t="s">
        <v>48</v>
      </c>
      <c r="F33" s="122">
        <f>ROUND((SUM(BE80:BE82)),  2)</f>
        <v>0</v>
      </c>
      <c r="G33" s="38"/>
      <c r="H33" s="38"/>
      <c r="I33" s="123">
        <v>0.21</v>
      </c>
      <c r="J33" s="122">
        <f>ROUND(((SUM(BE80:BE82))*I33),  2)</f>
        <v>0</v>
      </c>
      <c r="K33" s="38"/>
      <c r="L33" s="111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5" customHeight="1">
      <c r="A34" s="38"/>
      <c r="B34" s="43"/>
      <c r="C34" s="38"/>
      <c r="D34" s="38"/>
      <c r="E34" s="110" t="s">
        <v>49</v>
      </c>
      <c r="F34" s="122">
        <f>ROUND((SUM(BF80:BF82)),  2)</f>
        <v>0</v>
      </c>
      <c r="G34" s="38"/>
      <c r="H34" s="38"/>
      <c r="I34" s="123">
        <v>0.15</v>
      </c>
      <c r="J34" s="122">
        <f>ROUND(((SUM(BF80:BF82))*I34),  2)</f>
        <v>0</v>
      </c>
      <c r="K34" s="38"/>
      <c r="L34" s="111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5" hidden="1" customHeight="1">
      <c r="A35" s="38"/>
      <c r="B35" s="43"/>
      <c r="C35" s="38"/>
      <c r="D35" s="38"/>
      <c r="E35" s="110" t="s">
        <v>50</v>
      </c>
      <c r="F35" s="122">
        <f>ROUND((SUM(BG80:BG82)),  2)</f>
        <v>0</v>
      </c>
      <c r="G35" s="38"/>
      <c r="H35" s="38"/>
      <c r="I35" s="123">
        <v>0.21</v>
      </c>
      <c r="J35" s="122">
        <f>0</f>
        <v>0</v>
      </c>
      <c r="K35" s="38"/>
      <c r="L35" s="111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5" hidden="1" customHeight="1">
      <c r="A36" s="38"/>
      <c r="B36" s="43"/>
      <c r="C36" s="38"/>
      <c r="D36" s="38"/>
      <c r="E36" s="110" t="s">
        <v>51</v>
      </c>
      <c r="F36" s="122">
        <f>ROUND((SUM(BH80:BH82)),  2)</f>
        <v>0</v>
      </c>
      <c r="G36" s="38"/>
      <c r="H36" s="38"/>
      <c r="I36" s="123">
        <v>0.15</v>
      </c>
      <c r="J36" s="122">
        <f>0</f>
        <v>0</v>
      </c>
      <c r="K36" s="38"/>
      <c r="L36" s="111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5" hidden="1" customHeight="1">
      <c r="A37" s="38"/>
      <c r="B37" s="43"/>
      <c r="C37" s="38"/>
      <c r="D37" s="38"/>
      <c r="E37" s="110" t="s">
        <v>52</v>
      </c>
      <c r="F37" s="122">
        <f>ROUND((SUM(BI80:BI82)),  2)</f>
        <v>0</v>
      </c>
      <c r="G37" s="38"/>
      <c r="H37" s="38"/>
      <c r="I37" s="123">
        <v>0</v>
      </c>
      <c r="J37" s="122">
        <f>0</f>
        <v>0</v>
      </c>
      <c r="K37" s="38"/>
      <c r="L37" s="111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6.95" customHeight="1">
      <c r="A38" s="38"/>
      <c r="B38" s="43"/>
      <c r="C38" s="38"/>
      <c r="D38" s="38"/>
      <c r="E38" s="38"/>
      <c r="F38" s="38"/>
      <c r="G38" s="38"/>
      <c r="H38" s="38"/>
      <c r="I38" s="38"/>
      <c r="J38" s="38"/>
      <c r="K38" s="38"/>
      <c r="L38" s="111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25.35" customHeight="1">
      <c r="A39" s="38"/>
      <c r="B39" s="43"/>
      <c r="C39" s="124"/>
      <c r="D39" s="125" t="s">
        <v>53</v>
      </c>
      <c r="E39" s="126"/>
      <c r="F39" s="126"/>
      <c r="G39" s="127" t="s">
        <v>54</v>
      </c>
      <c r="H39" s="128" t="s">
        <v>55</v>
      </c>
      <c r="I39" s="126"/>
      <c r="J39" s="129">
        <f>SUM(J30:J37)</f>
        <v>0</v>
      </c>
      <c r="K39" s="130"/>
      <c r="L39" s="111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14.45" customHeight="1">
      <c r="A40" s="38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1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pans="1:31" s="2" customFormat="1" ht="6.95" customHeight="1">
      <c r="A44" s="38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1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pans="1:31" s="2" customFormat="1" ht="24.95" customHeight="1">
      <c r="A45" s="38"/>
      <c r="B45" s="39"/>
      <c r="C45" s="27" t="s">
        <v>154</v>
      </c>
      <c r="D45" s="40"/>
      <c r="E45" s="40"/>
      <c r="F45" s="40"/>
      <c r="G45" s="40"/>
      <c r="H45" s="40"/>
      <c r="I45" s="40"/>
      <c r="J45" s="40"/>
      <c r="K45" s="40"/>
      <c r="L45" s="111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pans="1:31" s="2" customFormat="1" ht="6.95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11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12" customHeight="1">
      <c r="A47" s="38"/>
      <c r="B47" s="39"/>
      <c r="C47" s="33" t="s">
        <v>16</v>
      </c>
      <c r="D47" s="40"/>
      <c r="E47" s="40"/>
      <c r="F47" s="40"/>
      <c r="G47" s="40"/>
      <c r="H47" s="40"/>
      <c r="I47" s="40"/>
      <c r="J47" s="40"/>
      <c r="K47" s="40"/>
      <c r="L47" s="111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26.25" customHeight="1">
      <c r="A48" s="38"/>
      <c r="B48" s="39"/>
      <c r="C48" s="40"/>
      <c r="D48" s="40"/>
      <c r="E48" s="428" t="str">
        <f>E7</f>
        <v>Kostel sv. Voršily v Chlumci nad Cidlinou, obnova fasády lodi a presbytáře</v>
      </c>
      <c r="F48" s="429"/>
      <c r="G48" s="429"/>
      <c r="H48" s="429"/>
      <c r="I48" s="40"/>
      <c r="J48" s="40"/>
      <c r="K48" s="40"/>
      <c r="L48" s="111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3" t="s">
        <v>115</v>
      </c>
      <c r="D49" s="40"/>
      <c r="E49" s="40"/>
      <c r="F49" s="40"/>
      <c r="G49" s="40"/>
      <c r="H49" s="40"/>
      <c r="I49" s="40"/>
      <c r="J49" s="40"/>
      <c r="K49" s="40"/>
      <c r="L49" s="111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397" t="str">
        <f>E9</f>
        <v>D.1.4.5 - Elektroinstalace - vnější ochrana před bleskem</v>
      </c>
      <c r="F50" s="427"/>
      <c r="G50" s="427"/>
      <c r="H50" s="427"/>
      <c r="I50" s="40"/>
      <c r="J50" s="40"/>
      <c r="K50" s="40"/>
      <c r="L50" s="111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2" customFormat="1" ht="6.95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11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pans="1:47" s="2" customFormat="1" ht="12" customHeight="1">
      <c r="A52" s="38"/>
      <c r="B52" s="39"/>
      <c r="C52" s="33" t="s">
        <v>21</v>
      </c>
      <c r="D52" s="40"/>
      <c r="E52" s="40"/>
      <c r="F52" s="31" t="str">
        <f>F12</f>
        <v>Chlumec nad Cidlinou, kostel sv. Voršily</v>
      </c>
      <c r="G52" s="40"/>
      <c r="H52" s="40"/>
      <c r="I52" s="33" t="s">
        <v>23</v>
      </c>
      <c r="J52" s="63" t="str">
        <f>IF(J12="","",J12)</f>
        <v>14. 7. 2022</v>
      </c>
      <c r="K52" s="40"/>
      <c r="L52" s="111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6.95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11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15.2" customHeight="1">
      <c r="A54" s="38"/>
      <c r="B54" s="39"/>
      <c r="C54" s="33" t="s">
        <v>25</v>
      </c>
      <c r="D54" s="40"/>
      <c r="E54" s="40"/>
      <c r="F54" s="31" t="str">
        <f>E15</f>
        <v>ŘF – děkanství Chlumec nad Cidlinou</v>
      </c>
      <c r="G54" s="40"/>
      <c r="H54" s="40"/>
      <c r="I54" s="33" t="s">
        <v>32</v>
      </c>
      <c r="J54" s="36" t="str">
        <f>E21</f>
        <v>Ing. Miroslav Jágr</v>
      </c>
      <c r="K54" s="40"/>
      <c r="L54" s="111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15.2" customHeight="1">
      <c r="A55" s="38"/>
      <c r="B55" s="39"/>
      <c r="C55" s="33" t="s">
        <v>30</v>
      </c>
      <c r="D55" s="40"/>
      <c r="E55" s="40"/>
      <c r="F55" s="31" t="str">
        <f>IF(E18="","",E18)</f>
        <v>Vyplň údaj</v>
      </c>
      <c r="G55" s="40"/>
      <c r="H55" s="40"/>
      <c r="I55" s="33" t="s">
        <v>37</v>
      </c>
      <c r="J55" s="36" t="str">
        <f>E24</f>
        <v>Ing. Miroslav Jágr</v>
      </c>
      <c r="K55" s="40"/>
      <c r="L55" s="111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0.35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11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29.25" customHeight="1">
      <c r="A57" s="38"/>
      <c r="B57" s="39"/>
      <c r="C57" s="135" t="s">
        <v>155</v>
      </c>
      <c r="D57" s="136"/>
      <c r="E57" s="136"/>
      <c r="F57" s="136"/>
      <c r="G57" s="136"/>
      <c r="H57" s="136"/>
      <c r="I57" s="136"/>
      <c r="J57" s="137" t="s">
        <v>156</v>
      </c>
      <c r="K57" s="136"/>
      <c r="L57" s="111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10.35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11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22.9" customHeight="1">
      <c r="A59" s="38"/>
      <c r="B59" s="39"/>
      <c r="C59" s="138" t="s">
        <v>75</v>
      </c>
      <c r="D59" s="40"/>
      <c r="E59" s="40"/>
      <c r="F59" s="40"/>
      <c r="G59" s="40"/>
      <c r="H59" s="40"/>
      <c r="I59" s="40"/>
      <c r="J59" s="81">
        <f>J80</f>
        <v>0</v>
      </c>
      <c r="K59" s="40"/>
      <c r="L59" s="111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21" t="s">
        <v>157</v>
      </c>
    </row>
    <row r="60" spans="1:47" s="9" customFormat="1" ht="24.95" customHeight="1">
      <c r="B60" s="139"/>
      <c r="C60" s="140"/>
      <c r="D60" s="141" t="s">
        <v>2036</v>
      </c>
      <c r="E60" s="142"/>
      <c r="F60" s="142"/>
      <c r="G60" s="142"/>
      <c r="H60" s="142"/>
      <c r="I60" s="142"/>
      <c r="J60" s="143">
        <f>J81</f>
        <v>0</v>
      </c>
      <c r="K60" s="140"/>
      <c r="L60" s="144"/>
    </row>
    <row r="61" spans="1:47" s="2" customFormat="1" ht="21.75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11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47" s="2" customFormat="1" ht="6.95" customHeight="1">
      <c r="A62" s="38"/>
      <c r="B62" s="51"/>
      <c r="C62" s="52"/>
      <c r="D62" s="52"/>
      <c r="E62" s="52"/>
      <c r="F62" s="52"/>
      <c r="G62" s="52"/>
      <c r="H62" s="52"/>
      <c r="I62" s="52"/>
      <c r="J62" s="52"/>
      <c r="K62" s="52"/>
      <c r="L62" s="111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pans="1:63" s="2" customFormat="1" ht="6.95" customHeight="1">
      <c r="A66" s="38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111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pans="1:63" s="2" customFormat="1" ht="24.95" customHeight="1">
      <c r="A67" s="38"/>
      <c r="B67" s="39"/>
      <c r="C67" s="27" t="s">
        <v>196</v>
      </c>
      <c r="D67" s="40"/>
      <c r="E67" s="40"/>
      <c r="F67" s="40"/>
      <c r="G67" s="40"/>
      <c r="H67" s="40"/>
      <c r="I67" s="40"/>
      <c r="J67" s="40"/>
      <c r="K67" s="40"/>
      <c r="L67" s="111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pans="1:63" s="2" customFormat="1" ht="6.95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11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pans="1:63" s="2" customFormat="1" ht="12" customHeight="1">
      <c r="A69" s="38"/>
      <c r="B69" s="39"/>
      <c r="C69" s="33" t="s">
        <v>16</v>
      </c>
      <c r="D69" s="40"/>
      <c r="E69" s="40"/>
      <c r="F69" s="40"/>
      <c r="G69" s="40"/>
      <c r="H69" s="40"/>
      <c r="I69" s="40"/>
      <c r="J69" s="40"/>
      <c r="K69" s="40"/>
      <c r="L69" s="111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pans="1:63" s="2" customFormat="1" ht="26.25" customHeight="1">
      <c r="A70" s="38"/>
      <c r="B70" s="39"/>
      <c r="C70" s="40"/>
      <c r="D70" s="40"/>
      <c r="E70" s="428" t="str">
        <f>E7</f>
        <v>Kostel sv. Voršily v Chlumci nad Cidlinou, obnova fasády lodi a presbytáře</v>
      </c>
      <c r="F70" s="429"/>
      <c r="G70" s="429"/>
      <c r="H70" s="429"/>
      <c r="I70" s="40"/>
      <c r="J70" s="40"/>
      <c r="K70" s="40"/>
      <c r="L70" s="111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pans="1:63" s="2" customFormat="1" ht="12" customHeight="1">
      <c r="A71" s="38"/>
      <c r="B71" s="39"/>
      <c r="C71" s="33" t="s">
        <v>115</v>
      </c>
      <c r="D71" s="40"/>
      <c r="E71" s="40"/>
      <c r="F71" s="40"/>
      <c r="G71" s="40"/>
      <c r="H71" s="40"/>
      <c r="I71" s="40"/>
      <c r="J71" s="40"/>
      <c r="K71" s="40"/>
      <c r="L71" s="111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pans="1:63" s="2" customFormat="1" ht="16.5" customHeight="1">
      <c r="A72" s="38"/>
      <c r="B72" s="39"/>
      <c r="C72" s="40"/>
      <c r="D72" s="40"/>
      <c r="E72" s="397" t="str">
        <f>E9</f>
        <v>D.1.4.5 - Elektroinstalace - vnější ochrana před bleskem</v>
      </c>
      <c r="F72" s="427"/>
      <c r="G72" s="427"/>
      <c r="H72" s="427"/>
      <c r="I72" s="40"/>
      <c r="J72" s="40"/>
      <c r="K72" s="40"/>
      <c r="L72" s="111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pans="1:63" s="2" customFormat="1" ht="6.95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11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pans="1:63" s="2" customFormat="1" ht="12" customHeight="1">
      <c r="A74" s="38"/>
      <c r="B74" s="39"/>
      <c r="C74" s="33" t="s">
        <v>21</v>
      </c>
      <c r="D74" s="40"/>
      <c r="E74" s="40"/>
      <c r="F74" s="31" t="str">
        <f>F12</f>
        <v>Chlumec nad Cidlinou, kostel sv. Voršily</v>
      </c>
      <c r="G74" s="40"/>
      <c r="H74" s="40"/>
      <c r="I74" s="33" t="s">
        <v>23</v>
      </c>
      <c r="J74" s="63" t="str">
        <f>IF(J12="","",J12)</f>
        <v>14. 7. 2022</v>
      </c>
      <c r="K74" s="40"/>
      <c r="L74" s="111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pans="1:63" s="2" customFormat="1" ht="6.95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11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pans="1:63" s="2" customFormat="1" ht="15.2" customHeight="1">
      <c r="A76" s="38"/>
      <c r="B76" s="39"/>
      <c r="C76" s="33" t="s">
        <v>25</v>
      </c>
      <c r="D76" s="40"/>
      <c r="E76" s="40"/>
      <c r="F76" s="31" t="str">
        <f>E15</f>
        <v>ŘF – děkanství Chlumec nad Cidlinou</v>
      </c>
      <c r="G76" s="40"/>
      <c r="H76" s="40"/>
      <c r="I76" s="33" t="s">
        <v>32</v>
      </c>
      <c r="J76" s="36" t="str">
        <f>E21</f>
        <v>Ing. Miroslav Jágr</v>
      </c>
      <c r="K76" s="40"/>
      <c r="L76" s="111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pans="1:63" s="2" customFormat="1" ht="15.2" customHeight="1">
      <c r="A77" s="38"/>
      <c r="B77" s="39"/>
      <c r="C77" s="33" t="s">
        <v>30</v>
      </c>
      <c r="D77" s="40"/>
      <c r="E77" s="40"/>
      <c r="F77" s="31" t="str">
        <f>IF(E18="","",E18)</f>
        <v>Vyplň údaj</v>
      </c>
      <c r="G77" s="40"/>
      <c r="H77" s="40"/>
      <c r="I77" s="33" t="s">
        <v>37</v>
      </c>
      <c r="J77" s="36" t="str">
        <f>E24</f>
        <v>Ing. Miroslav Jágr</v>
      </c>
      <c r="K77" s="40"/>
      <c r="L77" s="111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pans="1:63" s="2" customFormat="1" ht="10.35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11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1:63" s="11" customFormat="1" ht="29.25" customHeight="1">
      <c r="A79" s="151"/>
      <c r="B79" s="152"/>
      <c r="C79" s="153" t="s">
        <v>197</v>
      </c>
      <c r="D79" s="154" t="s">
        <v>62</v>
      </c>
      <c r="E79" s="154" t="s">
        <v>58</v>
      </c>
      <c r="F79" s="154" t="s">
        <v>59</v>
      </c>
      <c r="G79" s="154" t="s">
        <v>198</v>
      </c>
      <c r="H79" s="154" t="s">
        <v>199</v>
      </c>
      <c r="I79" s="154" t="s">
        <v>200</v>
      </c>
      <c r="J79" s="154" t="s">
        <v>156</v>
      </c>
      <c r="K79" s="155" t="s">
        <v>201</v>
      </c>
      <c r="L79" s="156"/>
      <c r="M79" s="72" t="s">
        <v>19</v>
      </c>
      <c r="N79" s="73" t="s">
        <v>47</v>
      </c>
      <c r="O79" s="73" t="s">
        <v>202</v>
      </c>
      <c r="P79" s="73" t="s">
        <v>203</v>
      </c>
      <c r="Q79" s="73" t="s">
        <v>204</v>
      </c>
      <c r="R79" s="73" t="s">
        <v>205</v>
      </c>
      <c r="S79" s="73" t="s">
        <v>206</v>
      </c>
      <c r="T79" s="74" t="s">
        <v>207</v>
      </c>
      <c r="U79" s="151"/>
      <c r="V79" s="151"/>
      <c r="W79" s="151"/>
      <c r="X79" s="151"/>
      <c r="Y79" s="151"/>
      <c r="Z79" s="151"/>
      <c r="AA79" s="151"/>
      <c r="AB79" s="151"/>
      <c r="AC79" s="151"/>
      <c r="AD79" s="151"/>
      <c r="AE79" s="151"/>
    </row>
    <row r="80" spans="1:63" s="2" customFormat="1" ht="22.9" customHeight="1">
      <c r="A80" s="38"/>
      <c r="B80" s="39"/>
      <c r="C80" s="79" t="s">
        <v>208</v>
      </c>
      <c r="D80" s="40"/>
      <c r="E80" s="40"/>
      <c r="F80" s="40"/>
      <c r="G80" s="40"/>
      <c r="H80" s="40"/>
      <c r="I80" s="40"/>
      <c r="J80" s="157">
        <f>BK80</f>
        <v>0</v>
      </c>
      <c r="K80" s="40"/>
      <c r="L80" s="43"/>
      <c r="M80" s="75"/>
      <c r="N80" s="158"/>
      <c r="O80" s="76"/>
      <c r="P80" s="159">
        <f>P81</f>
        <v>0</v>
      </c>
      <c r="Q80" s="76"/>
      <c r="R80" s="159">
        <f>R81</f>
        <v>0</v>
      </c>
      <c r="S80" s="76"/>
      <c r="T80" s="16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21" t="s">
        <v>76</v>
      </c>
      <c r="AU80" s="21" t="s">
        <v>157</v>
      </c>
      <c r="BK80" s="161">
        <f>BK81</f>
        <v>0</v>
      </c>
    </row>
    <row r="81" spans="1:65" s="12" customFormat="1" ht="25.9" customHeight="1">
      <c r="B81" s="162"/>
      <c r="C81" s="163"/>
      <c r="D81" s="164" t="s">
        <v>76</v>
      </c>
      <c r="E81" s="165" t="s">
        <v>2037</v>
      </c>
      <c r="F81" s="165" t="s">
        <v>2038</v>
      </c>
      <c r="G81" s="163"/>
      <c r="H81" s="163"/>
      <c r="I81" s="166"/>
      <c r="J81" s="167">
        <f>BK81</f>
        <v>0</v>
      </c>
      <c r="K81" s="163"/>
      <c r="L81" s="168"/>
      <c r="M81" s="169"/>
      <c r="N81" s="170"/>
      <c r="O81" s="170"/>
      <c r="P81" s="171">
        <f>P82</f>
        <v>0</v>
      </c>
      <c r="Q81" s="170"/>
      <c r="R81" s="171">
        <f>R82</f>
        <v>0</v>
      </c>
      <c r="S81" s="170"/>
      <c r="T81" s="172">
        <f>T82</f>
        <v>0</v>
      </c>
      <c r="AR81" s="173" t="s">
        <v>87</v>
      </c>
      <c r="AT81" s="174" t="s">
        <v>76</v>
      </c>
      <c r="AU81" s="174" t="s">
        <v>77</v>
      </c>
      <c r="AY81" s="173" t="s">
        <v>211</v>
      </c>
      <c r="BK81" s="175">
        <f>BK82</f>
        <v>0</v>
      </c>
    </row>
    <row r="82" spans="1:65" s="2" customFormat="1" ht="37.9" customHeight="1">
      <c r="A82" s="38"/>
      <c r="B82" s="39"/>
      <c r="C82" s="178" t="s">
        <v>85</v>
      </c>
      <c r="D82" s="178" t="s">
        <v>214</v>
      </c>
      <c r="E82" s="179" t="s">
        <v>2039</v>
      </c>
      <c r="F82" s="180" t="s">
        <v>2040</v>
      </c>
      <c r="G82" s="181" t="s">
        <v>2041</v>
      </c>
      <c r="H82" s="182">
        <v>1</v>
      </c>
      <c r="I82" s="183">
        <f>'D.1.4.5 Rekapitulace'!C10</f>
        <v>0</v>
      </c>
      <c r="J82" s="184">
        <f>ROUND(I82*H82,2)</f>
        <v>0</v>
      </c>
      <c r="K82" s="180" t="s">
        <v>19</v>
      </c>
      <c r="L82" s="43"/>
      <c r="M82" s="265" t="s">
        <v>19</v>
      </c>
      <c r="N82" s="266" t="s">
        <v>48</v>
      </c>
      <c r="O82" s="267"/>
      <c r="P82" s="268">
        <f>O82*H82</f>
        <v>0</v>
      </c>
      <c r="Q82" s="268">
        <v>0</v>
      </c>
      <c r="R82" s="268">
        <f>Q82*H82</f>
        <v>0</v>
      </c>
      <c r="S82" s="268">
        <v>0</v>
      </c>
      <c r="T82" s="269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189" t="s">
        <v>315</v>
      </c>
      <c r="AT82" s="189" t="s">
        <v>214</v>
      </c>
      <c r="AU82" s="189" t="s">
        <v>85</v>
      </c>
      <c r="AY82" s="21" t="s">
        <v>211</v>
      </c>
      <c r="BE82" s="190">
        <f>IF(N82="základní",J82,0)</f>
        <v>0</v>
      </c>
      <c r="BF82" s="190">
        <f>IF(N82="snížená",J82,0)</f>
        <v>0</v>
      </c>
      <c r="BG82" s="190">
        <f>IF(N82="zákl. přenesená",J82,0)</f>
        <v>0</v>
      </c>
      <c r="BH82" s="190">
        <f>IF(N82="sníž. přenesená",J82,0)</f>
        <v>0</v>
      </c>
      <c r="BI82" s="190">
        <f>IF(N82="nulová",J82,0)</f>
        <v>0</v>
      </c>
      <c r="BJ82" s="21" t="s">
        <v>85</v>
      </c>
      <c r="BK82" s="190">
        <f>ROUND(I82*H82,2)</f>
        <v>0</v>
      </c>
      <c r="BL82" s="21" t="s">
        <v>315</v>
      </c>
      <c r="BM82" s="189" t="s">
        <v>2042</v>
      </c>
    </row>
    <row r="83" spans="1:65" s="2" customFormat="1" ht="6.95" customHeight="1">
      <c r="A83" s="38"/>
      <c r="B83" s="51"/>
      <c r="C83" s="52"/>
      <c r="D83" s="52"/>
      <c r="E83" s="52"/>
      <c r="F83" s="52"/>
      <c r="G83" s="52"/>
      <c r="H83" s="52"/>
      <c r="I83" s="52"/>
      <c r="J83" s="52"/>
      <c r="K83" s="52"/>
      <c r="L83" s="43"/>
      <c r="M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</sheetData>
  <sheetProtection algorithmName="SHA-512" hashValue="eQ0gXzIhm3xXrbMOI/OJ7/MOKIiiRtdgq8LIDLSjB2crMygiVNyTWUh/Gob0NPQM7zC5FmN8D1eJvSXmD3A2gg==" saltValue="3RhC2U+XihbfuCHKuqVdiK8edcXG+14ma/KvqDycUu926cd2v6zTifSHVJ+e+nqLE7VbqX3/leP6Jd/Nq5dAGQ==" spinCount="100000" sheet="1" objects="1" scenarios="1" formatColumns="0" formatRows="0" autoFilter="0"/>
  <autoFilter ref="C79:K82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B11" sqref="B11"/>
    </sheetView>
  </sheetViews>
  <sheetFormatPr defaultRowHeight="15"/>
  <cols>
    <col min="1" max="1" width="33.83203125" style="383" bestFit="1" customWidth="1"/>
    <col min="2" max="2" width="9.6640625" style="384" bestFit="1" customWidth="1"/>
    <col min="3" max="3" width="14.6640625" style="384" bestFit="1" customWidth="1"/>
    <col min="4" max="256" width="9.33203125" style="373"/>
    <col min="257" max="257" width="33.83203125" style="373" bestFit="1" customWidth="1"/>
    <col min="258" max="258" width="9.6640625" style="373" bestFit="1" customWidth="1"/>
    <col min="259" max="259" width="14.6640625" style="373" bestFit="1" customWidth="1"/>
    <col min="260" max="512" width="9.33203125" style="373"/>
    <col min="513" max="513" width="33.83203125" style="373" bestFit="1" customWidth="1"/>
    <col min="514" max="514" width="9.6640625" style="373" bestFit="1" customWidth="1"/>
    <col min="515" max="515" width="14.6640625" style="373" bestFit="1" customWidth="1"/>
    <col min="516" max="768" width="9.33203125" style="373"/>
    <col min="769" max="769" width="33.83203125" style="373" bestFit="1" customWidth="1"/>
    <col min="770" max="770" width="9.6640625" style="373" bestFit="1" customWidth="1"/>
    <col min="771" max="771" width="14.6640625" style="373" bestFit="1" customWidth="1"/>
    <col min="772" max="1024" width="9.33203125" style="373"/>
    <col min="1025" max="1025" width="33.83203125" style="373" bestFit="1" customWidth="1"/>
    <col min="1026" max="1026" width="9.6640625" style="373" bestFit="1" customWidth="1"/>
    <col min="1027" max="1027" width="14.6640625" style="373" bestFit="1" customWidth="1"/>
    <col min="1028" max="1280" width="9.33203125" style="373"/>
    <col min="1281" max="1281" width="33.83203125" style="373" bestFit="1" customWidth="1"/>
    <col min="1282" max="1282" width="9.6640625" style="373" bestFit="1" customWidth="1"/>
    <col min="1283" max="1283" width="14.6640625" style="373" bestFit="1" customWidth="1"/>
    <col min="1284" max="1536" width="9.33203125" style="373"/>
    <col min="1537" max="1537" width="33.83203125" style="373" bestFit="1" customWidth="1"/>
    <col min="1538" max="1538" width="9.6640625" style="373" bestFit="1" customWidth="1"/>
    <col min="1539" max="1539" width="14.6640625" style="373" bestFit="1" customWidth="1"/>
    <col min="1540" max="1792" width="9.33203125" style="373"/>
    <col min="1793" max="1793" width="33.83203125" style="373" bestFit="1" customWidth="1"/>
    <col min="1794" max="1794" width="9.6640625" style="373" bestFit="1" customWidth="1"/>
    <col min="1795" max="1795" width="14.6640625" style="373" bestFit="1" customWidth="1"/>
    <col min="1796" max="2048" width="9.33203125" style="373"/>
    <col min="2049" max="2049" width="33.83203125" style="373" bestFit="1" customWidth="1"/>
    <col min="2050" max="2050" width="9.6640625" style="373" bestFit="1" customWidth="1"/>
    <col min="2051" max="2051" width="14.6640625" style="373" bestFit="1" customWidth="1"/>
    <col min="2052" max="2304" width="9.33203125" style="373"/>
    <col min="2305" max="2305" width="33.83203125" style="373" bestFit="1" customWidth="1"/>
    <col min="2306" max="2306" width="9.6640625" style="373" bestFit="1" customWidth="1"/>
    <col min="2307" max="2307" width="14.6640625" style="373" bestFit="1" customWidth="1"/>
    <col min="2308" max="2560" width="9.33203125" style="373"/>
    <col min="2561" max="2561" width="33.83203125" style="373" bestFit="1" customWidth="1"/>
    <col min="2562" max="2562" width="9.6640625" style="373" bestFit="1" customWidth="1"/>
    <col min="2563" max="2563" width="14.6640625" style="373" bestFit="1" customWidth="1"/>
    <col min="2564" max="2816" width="9.33203125" style="373"/>
    <col min="2817" max="2817" width="33.83203125" style="373" bestFit="1" customWidth="1"/>
    <col min="2818" max="2818" width="9.6640625" style="373" bestFit="1" customWidth="1"/>
    <col min="2819" max="2819" width="14.6640625" style="373" bestFit="1" customWidth="1"/>
    <col min="2820" max="3072" width="9.33203125" style="373"/>
    <col min="3073" max="3073" width="33.83203125" style="373" bestFit="1" customWidth="1"/>
    <col min="3074" max="3074" width="9.6640625" style="373" bestFit="1" customWidth="1"/>
    <col min="3075" max="3075" width="14.6640625" style="373" bestFit="1" customWidth="1"/>
    <col min="3076" max="3328" width="9.33203125" style="373"/>
    <col min="3329" max="3329" width="33.83203125" style="373" bestFit="1" customWidth="1"/>
    <col min="3330" max="3330" width="9.6640625" style="373" bestFit="1" customWidth="1"/>
    <col min="3331" max="3331" width="14.6640625" style="373" bestFit="1" customWidth="1"/>
    <col min="3332" max="3584" width="9.33203125" style="373"/>
    <col min="3585" max="3585" width="33.83203125" style="373" bestFit="1" customWidth="1"/>
    <col min="3586" max="3586" width="9.6640625" style="373" bestFit="1" customWidth="1"/>
    <col min="3587" max="3587" width="14.6640625" style="373" bestFit="1" customWidth="1"/>
    <col min="3588" max="3840" width="9.33203125" style="373"/>
    <col min="3841" max="3841" width="33.83203125" style="373" bestFit="1" customWidth="1"/>
    <col min="3842" max="3842" width="9.6640625" style="373" bestFit="1" customWidth="1"/>
    <col min="3843" max="3843" width="14.6640625" style="373" bestFit="1" customWidth="1"/>
    <col min="3844" max="4096" width="9.33203125" style="373"/>
    <col min="4097" max="4097" width="33.83203125" style="373" bestFit="1" customWidth="1"/>
    <col min="4098" max="4098" width="9.6640625" style="373" bestFit="1" customWidth="1"/>
    <col min="4099" max="4099" width="14.6640625" style="373" bestFit="1" customWidth="1"/>
    <col min="4100" max="4352" width="9.33203125" style="373"/>
    <col min="4353" max="4353" width="33.83203125" style="373" bestFit="1" customWidth="1"/>
    <col min="4354" max="4354" width="9.6640625" style="373" bestFit="1" customWidth="1"/>
    <col min="4355" max="4355" width="14.6640625" style="373" bestFit="1" customWidth="1"/>
    <col min="4356" max="4608" width="9.33203125" style="373"/>
    <col min="4609" max="4609" width="33.83203125" style="373" bestFit="1" customWidth="1"/>
    <col min="4610" max="4610" width="9.6640625" style="373" bestFit="1" customWidth="1"/>
    <col min="4611" max="4611" width="14.6640625" style="373" bestFit="1" customWidth="1"/>
    <col min="4612" max="4864" width="9.33203125" style="373"/>
    <col min="4865" max="4865" width="33.83203125" style="373" bestFit="1" customWidth="1"/>
    <col min="4866" max="4866" width="9.6640625" style="373" bestFit="1" customWidth="1"/>
    <col min="4867" max="4867" width="14.6640625" style="373" bestFit="1" customWidth="1"/>
    <col min="4868" max="5120" width="9.33203125" style="373"/>
    <col min="5121" max="5121" width="33.83203125" style="373" bestFit="1" customWidth="1"/>
    <col min="5122" max="5122" width="9.6640625" style="373" bestFit="1" customWidth="1"/>
    <col min="5123" max="5123" width="14.6640625" style="373" bestFit="1" customWidth="1"/>
    <col min="5124" max="5376" width="9.33203125" style="373"/>
    <col min="5377" max="5377" width="33.83203125" style="373" bestFit="1" customWidth="1"/>
    <col min="5378" max="5378" width="9.6640625" style="373" bestFit="1" customWidth="1"/>
    <col min="5379" max="5379" width="14.6640625" style="373" bestFit="1" customWidth="1"/>
    <col min="5380" max="5632" width="9.33203125" style="373"/>
    <col min="5633" max="5633" width="33.83203125" style="373" bestFit="1" customWidth="1"/>
    <col min="5634" max="5634" width="9.6640625" style="373" bestFit="1" customWidth="1"/>
    <col min="5635" max="5635" width="14.6640625" style="373" bestFit="1" customWidth="1"/>
    <col min="5636" max="5888" width="9.33203125" style="373"/>
    <col min="5889" max="5889" width="33.83203125" style="373" bestFit="1" customWidth="1"/>
    <col min="5890" max="5890" width="9.6640625" style="373" bestFit="1" customWidth="1"/>
    <col min="5891" max="5891" width="14.6640625" style="373" bestFit="1" customWidth="1"/>
    <col min="5892" max="6144" width="9.33203125" style="373"/>
    <col min="6145" max="6145" width="33.83203125" style="373" bestFit="1" customWidth="1"/>
    <col min="6146" max="6146" width="9.6640625" style="373" bestFit="1" customWidth="1"/>
    <col min="6147" max="6147" width="14.6640625" style="373" bestFit="1" customWidth="1"/>
    <col min="6148" max="6400" width="9.33203125" style="373"/>
    <col min="6401" max="6401" width="33.83203125" style="373" bestFit="1" customWidth="1"/>
    <col min="6402" max="6402" width="9.6640625" style="373" bestFit="1" customWidth="1"/>
    <col min="6403" max="6403" width="14.6640625" style="373" bestFit="1" customWidth="1"/>
    <col min="6404" max="6656" width="9.33203125" style="373"/>
    <col min="6657" max="6657" width="33.83203125" style="373" bestFit="1" customWidth="1"/>
    <col min="6658" max="6658" width="9.6640625" style="373" bestFit="1" customWidth="1"/>
    <col min="6659" max="6659" width="14.6640625" style="373" bestFit="1" customWidth="1"/>
    <col min="6660" max="6912" width="9.33203125" style="373"/>
    <col min="6913" max="6913" width="33.83203125" style="373" bestFit="1" customWidth="1"/>
    <col min="6914" max="6914" width="9.6640625" style="373" bestFit="1" customWidth="1"/>
    <col min="6915" max="6915" width="14.6640625" style="373" bestFit="1" customWidth="1"/>
    <col min="6916" max="7168" width="9.33203125" style="373"/>
    <col min="7169" max="7169" width="33.83203125" style="373" bestFit="1" customWidth="1"/>
    <col min="7170" max="7170" width="9.6640625" style="373" bestFit="1" customWidth="1"/>
    <col min="7171" max="7171" width="14.6640625" style="373" bestFit="1" customWidth="1"/>
    <col min="7172" max="7424" width="9.33203125" style="373"/>
    <col min="7425" max="7425" width="33.83203125" style="373" bestFit="1" customWidth="1"/>
    <col min="7426" max="7426" width="9.6640625" style="373" bestFit="1" customWidth="1"/>
    <col min="7427" max="7427" width="14.6640625" style="373" bestFit="1" customWidth="1"/>
    <col min="7428" max="7680" width="9.33203125" style="373"/>
    <col min="7681" max="7681" width="33.83203125" style="373" bestFit="1" customWidth="1"/>
    <col min="7682" max="7682" width="9.6640625" style="373" bestFit="1" customWidth="1"/>
    <col min="7683" max="7683" width="14.6640625" style="373" bestFit="1" customWidth="1"/>
    <col min="7684" max="7936" width="9.33203125" style="373"/>
    <col min="7937" max="7937" width="33.83203125" style="373" bestFit="1" customWidth="1"/>
    <col min="7938" max="7938" width="9.6640625" style="373" bestFit="1" customWidth="1"/>
    <col min="7939" max="7939" width="14.6640625" style="373" bestFit="1" customWidth="1"/>
    <col min="7940" max="8192" width="9.33203125" style="373"/>
    <col min="8193" max="8193" width="33.83203125" style="373" bestFit="1" customWidth="1"/>
    <col min="8194" max="8194" width="9.6640625" style="373" bestFit="1" customWidth="1"/>
    <col min="8195" max="8195" width="14.6640625" style="373" bestFit="1" customWidth="1"/>
    <col min="8196" max="8448" width="9.33203125" style="373"/>
    <col min="8449" max="8449" width="33.83203125" style="373" bestFit="1" customWidth="1"/>
    <col min="8450" max="8450" width="9.6640625" style="373" bestFit="1" customWidth="1"/>
    <col min="8451" max="8451" width="14.6640625" style="373" bestFit="1" customWidth="1"/>
    <col min="8452" max="8704" width="9.33203125" style="373"/>
    <col min="8705" max="8705" width="33.83203125" style="373" bestFit="1" customWidth="1"/>
    <col min="8706" max="8706" width="9.6640625" style="373" bestFit="1" customWidth="1"/>
    <col min="8707" max="8707" width="14.6640625" style="373" bestFit="1" customWidth="1"/>
    <col min="8708" max="8960" width="9.33203125" style="373"/>
    <col min="8961" max="8961" width="33.83203125" style="373" bestFit="1" customWidth="1"/>
    <col min="8962" max="8962" width="9.6640625" style="373" bestFit="1" customWidth="1"/>
    <col min="8963" max="8963" width="14.6640625" style="373" bestFit="1" customWidth="1"/>
    <col min="8964" max="9216" width="9.33203125" style="373"/>
    <col min="9217" max="9217" width="33.83203125" style="373" bestFit="1" customWidth="1"/>
    <col min="9218" max="9218" width="9.6640625" style="373" bestFit="1" customWidth="1"/>
    <col min="9219" max="9219" width="14.6640625" style="373" bestFit="1" customWidth="1"/>
    <col min="9220" max="9472" width="9.33203125" style="373"/>
    <col min="9473" max="9473" width="33.83203125" style="373" bestFit="1" customWidth="1"/>
    <col min="9474" max="9474" width="9.6640625" style="373" bestFit="1" customWidth="1"/>
    <col min="9475" max="9475" width="14.6640625" style="373" bestFit="1" customWidth="1"/>
    <col min="9476" max="9728" width="9.33203125" style="373"/>
    <col min="9729" max="9729" width="33.83203125" style="373" bestFit="1" customWidth="1"/>
    <col min="9730" max="9730" width="9.6640625" style="373" bestFit="1" customWidth="1"/>
    <col min="9731" max="9731" width="14.6640625" style="373" bestFit="1" customWidth="1"/>
    <col min="9732" max="9984" width="9.33203125" style="373"/>
    <col min="9985" max="9985" width="33.83203125" style="373" bestFit="1" customWidth="1"/>
    <col min="9986" max="9986" width="9.6640625" style="373" bestFit="1" customWidth="1"/>
    <col min="9987" max="9987" width="14.6640625" style="373" bestFit="1" customWidth="1"/>
    <col min="9988" max="10240" width="9.33203125" style="373"/>
    <col min="10241" max="10241" width="33.83203125" style="373" bestFit="1" customWidth="1"/>
    <col min="10242" max="10242" width="9.6640625" style="373" bestFit="1" customWidth="1"/>
    <col min="10243" max="10243" width="14.6640625" style="373" bestFit="1" customWidth="1"/>
    <col min="10244" max="10496" width="9.33203125" style="373"/>
    <col min="10497" max="10497" width="33.83203125" style="373" bestFit="1" customWidth="1"/>
    <col min="10498" max="10498" width="9.6640625" style="373" bestFit="1" customWidth="1"/>
    <col min="10499" max="10499" width="14.6640625" style="373" bestFit="1" customWidth="1"/>
    <col min="10500" max="10752" width="9.33203125" style="373"/>
    <col min="10753" max="10753" width="33.83203125" style="373" bestFit="1" customWidth="1"/>
    <col min="10754" max="10754" width="9.6640625" style="373" bestFit="1" customWidth="1"/>
    <col min="10755" max="10755" width="14.6640625" style="373" bestFit="1" customWidth="1"/>
    <col min="10756" max="11008" width="9.33203125" style="373"/>
    <col min="11009" max="11009" width="33.83203125" style="373" bestFit="1" customWidth="1"/>
    <col min="11010" max="11010" width="9.6640625" style="373" bestFit="1" customWidth="1"/>
    <col min="11011" max="11011" width="14.6640625" style="373" bestFit="1" customWidth="1"/>
    <col min="11012" max="11264" width="9.33203125" style="373"/>
    <col min="11265" max="11265" width="33.83203125" style="373" bestFit="1" customWidth="1"/>
    <col min="11266" max="11266" width="9.6640625" style="373" bestFit="1" customWidth="1"/>
    <col min="11267" max="11267" width="14.6640625" style="373" bestFit="1" customWidth="1"/>
    <col min="11268" max="11520" width="9.33203125" style="373"/>
    <col min="11521" max="11521" width="33.83203125" style="373" bestFit="1" customWidth="1"/>
    <col min="11522" max="11522" width="9.6640625" style="373" bestFit="1" customWidth="1"/>
    <col min="11523" max="11523" width="14.6640625" style="373" bestFit="1" customWidth="1"/>
    <col min="11524" max="11776" width="9.33203125" style="373"/>
    <col min="11777" max="11777" width="33.83203125" style="373" bestFit="1" customWidth="1"/>
    <col min="11778" max="11778" width="9.6640625" style="373" bestFit="1" customWidth="1"/>
    <col min="11779" max="11779" width="14.6640625" style="373" bestFit="1" customWidth="1"/>
    <col min="11780" max="12032" width="9.33203125" style="373"/>
    <col min="12033" max="12033" width="33.83203125" style="373" bestFit="1" customWidth="1"/>
    <col min="12034" max="12034" width="9.6640625" style="373" bestFit="1" customWidth="1"/>
    <col min="12035" max="12035" width="14.6640625" style="373" bestFit="1" customWidth="1"/>
    <col min="12036" max="12288" width="9.33203125" style="373"/>
    <col min="12289" max="12289" width="33.83203125" style="373" bestFit="1" customWidth="1"/>
    <col min="12290" max="12290" width="9.6640625" style="373" bestFit="1" customWidth="1"/>
    <col min="12291" max="12291" width="14.6640625" style="373" bestFit="1" customWidth="1"/>
    <col min="12292" max="12544" width="9.33203125" style="373"/>
    <col min="12545" max="12545" width="33.83203125" style="373" bestFit="1" customWidth="1"/>
    <col min="12546" max="12546" width="9.6640625" style="373" bestFit="1" customWidth="1"/>
    <col min="12547" max="12547" width="14.6640625" style="373" bestFit="1" customWidth="1"/>
    <col min="12548" max="12800" width="9.33203125" style="373"/>
    <col min="12801" max="12801" width="33.83203125" style="373" bestFit="1" customWidth="1"/>
    <col min="12802" max="12802" width="9.6640625" style="373" bestFit="1" customWidth="1"/>
    <col min="12803" max="12803" width="14.6640625" style="373" bestFit="1" customWidth="1"/>
    <col min="12804" max="13056" width="9.33203125" style="373"/>
    <col min="13057" max="13057" width="33.83203125" style="373" bestFit="1" customWidth="1"/>
    <col min="13058" max="13058" width="9.6640625" style="373" bestFit="1" customWidth="1"/>
    <col min="13059" max="13059" width="14.6640625" style="373" bestFit="1" customWidth="1"/>
    <col min="13060" max="13312" width="9.33203125" style="373"/>
    <col min="13313" max="13313" width="33.83203125" style="373" bestFit="1" customWidth="1"/>
    <col min="13314" max="13314" width="9.6640625" style="373" bestFit="1" customWidth="1"/>
    <col min="13315" max="13315" width="14.6640625" style="373" bestFit="1" customWidth="1"/>
    <col min="13316" max="13568" width="9.33203125" style="373"/>
    <col min="13569" max="13569" width="33.83203125" style="373" bestFit="1" customWidth="1"/>
    <col min="13570" max="13570" width="9.6640625" style="373" bestFit="1" customWidth="1"/>
    <col min="13571" max="13571" width="14.6640625" style="373" bestFit="1" customWidth="1"/>
    <col min="13572" max="13824" width="9.33203125" style="373"/>
    <col min="13825" max="13825" width="33.83203125" style="373" bestFit="1" customWidth="1"/>
    <col min="13826" max="13826" width="9.6640625" style="373" bestFit="1" customWidth="1"/>
    <col min="13827" max="13827" width="14.6640625" style="373" bestFit="1" customWidth="1"/>
    <col min="13828" max="14080" width="9.33203125" style="373"/>
    <col min="14081" max="14081" width="33.83203125" style="373" bestFit="1" customWidth="1"/>
    <col min="14082" max="14082" width="9.6640625" style="373" bestFit="1" customWidth="1"/>
    <col min="14083" max="14083" width="14.6640625" style="373" bestFit="1" customWidth="1"/>
    <col min="14084" max="14336" width="9.33203125" style="373"/>
    <col min="14337" max="14337" width="33.83203125" style="373" bestFit="1" customWidth="1"/>
    <col min="14338" max="14338" width="9.6640625" style="373" bestFit="1" customWidth="1"/>
    <col min="14339" max="14339" width="14.6640625" style="373" bestFit="1" customWidth="1"/>
    <col min="14340" max="14592" width="9.33203125" style="373"/>
    <col min="14593" max="14593" width="33.83203125" style="373" bestFit="1" customWidth="1"/>
    <col min="14594" max="14594" width="9.6640625" style="373" bestFit="1" customWidth="1"/>
    <col min="14595" max="14595" width="14.6640625" style="373" bestFit="1" customWidth="1"/>
    <col min="14596" max="14848" width="9.33203125" style="373"/>
    <col min="14849" max="14849" width="33.83203125" style="373" bestFit="1" customWidth="1"/>
    <col min="14850" max="14850" width="9.6640625" style="373" bestFit="1" customWidth="1"/>
    <col min="14851" max="14851" width="14.6640625" style="373" bestFit="1" customWidth="1"/>
    <col min="14852" max="15104" width="9.33203125" style="373"/>
    <col min="15105" max="15105" width="33.83203125" style="373" bestFit="1" customWidth="1"/>
    <col min="15106" max="15106" width="9.6640625" style="373" bestFit="1" customWidth="1"/>
    <col min="15107" max="15107" width="14.6640625" style="373" bestFit="1" customWidth="1"/>
    <col min="15108" max="15360" width="9.33203125" style="373"/>
    <col min="15361" max="15361" width="33.83203125" style="373" bestFit="1" customWidth="1"/>
    <col min="15362" max="15362" width="9.6640625" style="373" bestFit="1" customWidth="1"/>
    <col min="15363" max="15363" width="14.6640625" style="373" bestFit="1" customWidth="1"/>
    <col min="15364" max="15616" width="9.33203125" style="373"/>
    <col min="15617" max="15617" width="33.83203125" style="373" bestFit="1" customWidth="1"/>
    <col min="15618" max="15618" width="9.6640625" style="373" bestFit="1" customWidth="1"/>
    <col min="15619" max="15619" width="14.6640625" style="373" bestFit="1" customWidth="1"/>
    <col min="15620" max="15872" width="9.33203125" style="373"/>
    <col min="15873" max="15873" width="33.83203125" style="373" bestFit="1" customWidth="1"/>
    <col min="15874" max="15874" width="9.6640625" style="373" bestFit="1" customWidth="1"/>
    <col min="15875" max="15875" width="14.6640625" style="373" bestFit="1" customWidth="1"/>
    <col min="15876" max="16128" width="9.33203125" style="373"/>
    <col min="16129" max="16129" width="33.83203125" style="373" bestFit="1" customWidth="1"/>
    <col min="16130" max="16130" width="9.6640625" style="373" bestFit="1" customWidth="1"/>
    <col min="16131" max="16131" width="14.6640625" style="373" bestFit="1" customWidth="1"/>
    <col min="16132" max="16384" width="9.33203125" style="373"/>
  </cols>
  <sheetData>
    <row r="1" spans="1:3">
      <c r="A1" s="371" t="s">
        <v>2146</v>
      </c>
      <c r="B1" s="372" t="s">
        <v>2267</v>
      </c>
      <c r="C1" s="372" t="s">
        <v>2268</v>
      </c>
    </row>
    <row r="2" spans="1:3">
      <c r="A2" s="374" t="s">
        <v>2269</v>
      </c>
      <c r="B2" s="375"/>
      <c r="C2" s="375"/>
    </row>
    <row r="3" spans="1:3">
      <c r="A3" s="376" t="s">
        <v>2270</v>
      </c>
      <c r="B3" s="377"/>
      <c r="C3" s="377"/>
    </row>
    <row r="4" spans="1:3">
      <c r="A4" s="376" t="s">
        <v>2271</v>
      </c>
      <c r="B4" s="377"/>
      <c r="C4" s="377"/>
    </row>
    <row r="5" spans="1:3">
      <c r="A5" s="378" t="s">
        <v>2272</v>
      </c>
      <c r="B5" s="379"/>
      <c r="C5" s="379"/>
    </row>
    <row r="6" spans="1:3">
      <c r="A6" s="376" t="s">
        <v>2273</v>
      </c>
      <c r="B6" s="377"/>
      <c r="C6" s="377"/>
    </row>
    <row r="7" spans="1:3">
      <c r="A7" s="378" t="s">
        <v>2274</v>
      </c>
      <c r="B7" s="379"/>
      <c r="C7" s="379"/>
    </row>
    <row r="8" spans="1:3">
      <c r="A8" s="374" t="s">
        <v>2275</v>
      </c>
      <c r="B8" s="375"/>
      <c r="C8" s="375"/>
    </row>
    <row r="9" spans="1:3">
      <c r="A9" s="376" t="s">
        <v>19</v>
      </c>
      <c r="B9" s="377"/>
      <c r="C9" s="377"/>
    </row>
    <row r="10" spans="1:3">
      <c r="A10" s="380" t="s">
        <v>2276</v>
      </c>
      <c r="B10" s="381"/>
      <c r="C10" s="381"/>
    </row>
    <row r="11" spans="1:3">
      <c r="A11" s="376" t="s">
        <v>19</v>
      </c>
      <c r="B11" s="377"/>
      <c r="C11" s="377"/>
    </row>
    <row r="12" spans="1:3">
      <c r="A12" s="374" t="s">
        <v>2277</v>
      </c>
      <c r="B12" s="382" t="s">
        <v>2278</v>
      </c>
      <c r="C12" s="382" t="s">
        <v>2279</v>
      </c>
    </row>
    <row r="13" spans="1:3">
      <c r="A13" s="376" t="s">
        <v>1982</v>
      </c>
      <c r="B13" s="377"/>
      <c r="C13" s="377"/>
    </row>
    <row r="14" spans="1:3">
      <c r="A14" s="376" t="s">
        <v>2280</v>
      </c>
      <c r="B14" s="377"/>
      <c r="C14" s="377"/>
    </row>
    <row r="15" spans="1:3">
      <c r="A15" s="376" t="s">
        <v>2281</v>
      </c>
      <c r="B15" s="377"/>
      <c r="C15" s="377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B11" sqref="B11"/>
    </sheetView>
  </sheetViews>
  <sheetFormatPr defaultRowHeight="15"/>
  <cols>
    <col min="1" max="1" width="43.1640625" style="383" bestFit="1" customWidth="1"/>
    <col min="2" max="2" width="4.1640625" style="383" bestFit="1" customWidth="1"/>
    <col min="3" max="3" width="5.83203125" style="384" bestFit="1" customWidth="1"/>
    <col min="4" max="4" width="7.5" style="384" bestFit="1" customWidth="1"/>
    <col min="5" max="5" width="13.33203125" style="384" bestFit="1" customWidth="1"/>
    <col min="6" max="6" width="3.6640625" style="383" bestFit="1" customWidth="1"/>
    <col min="7" max="7" width="7" style="384" bestFit="1" customWidth="1"/>
    <col min="8" max="8" width="14.6640625" style="384" bestFit="1" customWidth="1"/>
    <col min="9" max="9" width="6.83203125" style="384" bestFit="1" customWidth="1"/>
    <col min="10" max="10" width="14.6640625" style="384" bestFit="1" customWidth="1"/>
    <col min="11" max="256" width="9.33203125" style="373"/>
    <col min="257" max="257" width="43.1640625" style="373" bestFit="1" customWidth="1"/>
    <col min="258" max="258" width="4.1640625" style="373" bestFit="1" customWidth="1"/>
    <col min="259" max="259" width="5.83203125" style="373" bestFit="1" customWidth="1"/>
    <col min="260" max="260" width="7.5" style="373" bestFit="1" customWidth="1"/>
    <col min="261" max="261" width="13.33203125" style="373" bestFit="1" customWidth="1"/>
    <col min="262" max="262" width="3.6640625" style="373" bestFit="1" customWidth="1"/>
    <col min="263" max="263" width="7" style="373" bestFit="1" customWidth="1"/>
    <col min="264" max="264" width="14.6640625" style="373" bestFit="1" customWidth="1"/>
    <col min="265" max="265" width="6.83203125" style="373" bestFit="1" customWidth="1"/>
    <col min="266" max="266" width="14.6640625" style="373" bestFit="1" customWidth="1"/>
    <col min="267" max="512" width="9.33203125" style="373"/>
    <col min="513" max="513" width="43.1640625" style="373" bestFit="1" customWidth="1"/>
    <col min="514" max="514" width="4.1640625" style="373" bestFit="1" customWidth="1"/>
    <col min="515" max="515" width="5.83203125" style="373" bestFit="1" customWidth="1"/>
    <col min="516" max="516" width="7.5" style="373" bestFit="1" customWidth="1"/>
    <col min="517" max="517" width="13.33203125" style="373" bestFit="1" customWidth="1"/>
    <col min="518" max="518" width="3.6640625" style="373" bestFit="1" customWidth="1"/>
    <col min="519" max="519" width="7" style="373" bestFit="1" customWidth="1"/>
    <col min="520" max="520" width="14.6640625" style="373" bestFit="1" customWidth="1"/>
    <col min="521" max="521" width="6.83203125" style="373" bestFit="1" customWidth="1"/>
    <col min="522" max="522" width="14.6640625" style="373" bestFit="1" customWidth="1"/>
    <col min="523" max="768" width="9.33203125" style="373"/>
    <col min="769" max="769" width="43.1640625" style="373" bestFit="1" customWidth="1"/>
    <col min="770" max="770" width="4.1640625" style="373" bestFit="1" customWidth="1"/>
    <col min="771" max="771" width="5.83203125" style="373" bestFit="1" customWidth="1"/>
    <col min="772" max="772" width="7.5" style="373" bestFit="1" customWidth="1"/>
    <col min="773" max="773" width="13.33203125" style="373" bestFit="1" customWidth="1"/>
    <col min="774" max="774" width="3.6640625" style="373" bestFit="1" customWidth="1"/>
    <col min="775" max="775" width="7" style="373" bestFit="1" customWidth="1"/>
    <col min="776" max="776" width="14.6640625" style="373" bestFit="1" customWidth="1"/>
    <col min="777" max="777" width="6.83203125" style="373" bestFit="1" customWidth="1"/>
    <col min="778" max="778" width="14.6640625" style="373" bestFit="1" customWidth="1"/>
    <col min="779" max="1024" width="9.33203125" style="373"/>
    <col min="1025" max="1025" width="43.1640625" style="373" bestFit="1" customWidth="1"/>
    <col min="1026" max="1026" width="4.1640625" style="373" bestFit="1" customWidth="1"/>
    <col min="1027" max="1027" width="5.83203125" style="373" bestFit="1" customWidth="1"/>
    <col min="1028" max="1028" width="7.5" style="373" bestFit="1" customWidth="1"/>
    <col min="1029" max="1029" width="13.33203125" style="373" bestFit="1" customWidth="1"/>
    <col min="1030" max="1030" width="3.6640625" style="373" bestFit="1" customWidth="1"/>
    <col min="1031" max="1031" width="7" style="373" bestFit="1" customWidth="1"/>
    <col min="1032" max="1032" width="14.6640625" style="373" bestFit="1" customWidth="1"/>
    <col min="1033" max="1033" width="6.83203125" style="373" bestFit="1" customWidth="1"/>
    <col min="1034" max="1034" width="14.6640625" style="373" bestFit="1" customWidth="1"/>
    <col min="1035" max="1280" width="9.33203125" style="373"/>
    <col min="1281" max="1281" width="43.1640625" style="373" bestFit="1" customWidth="1"/>
    <col min="1282" max="1282" width="4.1640625" style="373" bestFit="1" customWidth="1"/>
    <col min="1283" max="1283" width="5.83203125" style="373" bestFit="1" customWidth="1"/>
    <col min="1284" max="1284" width="7.5" style="373" bestFit="1" customWidth="1"/>
    <col min="1285" max="1285" width="13.33203125" style="373" bestFit="1" customWidth="1"/>
    <col min="1286" max="1286" width="3.6640625" style="373" bestFit="1" customWidth="1"/>
    <col min="1287" max="1287" width="7" style="373" bestFit="1" customWidth="1"/>
    <col min="1288" max="1288" width="14.6640625" style="373" bestFit="1" customWidth="1"/>
    <col min="1289" max="1289" width="6.83203125" style="373" bestFit="1" customWidth="1"/>
    <col min="1290" max="1290" width="14.6640625" style="373" bestFit="1" customWidth="1"/>
    <col min="1291" max="1536" width="9.33203125" style="373"/>
    <col min="1537" max="1537" width="43.1640625" style="373" bestFit="1" customWidth="1"/>
    <col min="1538" max="1538" width="4.1640625" style="373" bestFit="1" customWidth="1"/>
    <col min="1539" max="1539" width="5.83203125" style="373" bestFit="1" customWidth="1"/>
    <col min="1540" max="1540" width="7.5" style="373" bestFit="1" customWidth="1"/>
    <col min="1541" max="1541" width="13.33203125" style="373" bestFit="1" customWidth="1"/>
    <col min="1542" max="1542" width="3.6640625" style="373" bestFit="1" customWidth="1"/>
    <col min="1543" max="1543" width="7" style="373" bestFit="1" customWidth="1"/>
    <col min="1544" max="1544" width="14.6640625" style="373" bestFit="1" customWidth="1"/>
    <col min="1545" max="1545" width="6.83203125" style="373" bestFit="1" customWidth="1"/>
    <col min="1546" max="1546" width="14.6640625" style="373" bestFit="1" customWidth="1"/>
    <col min="1547" max="1792" width="9.33203125" style="373"/>
    <col min="1793" max="1793" width="43.1640625" style="373" bestFit="1" customWidth="1"/>
    <col min="1794" max="1794" width="4.1640625" style="373" bestFit="1" customWidth="1"/>
    <col min="1795" max="1795" width="5.83203125" style="373" bestFit="1" customWidth="1"/>
    <col min="1796" max="1796" width="7.5" style="373" bestFit="1" customWidth="1"/>
    <col min="1797" max="1797" width="13.33203125" style="373" bestFit="1" customWidth="1"/>
    <col min="1798" max="1798" width="3.6640625" style="373" bestFit="1" customWidth="1"/>
    <col min="1799" max="1799" width="7" style="373" bestFit="1" customWidth="1"/>
    <col min="1800" max="1800" width="14.6640625" style="373" bestFit="1" customWidth="1"/>
    <col min="1801" max="1801" width="6.83203125" style="373" bestFit="1" customWidth="1"/>
    <col min="1802" max="1802" width="14.6640625" style="373" bestFit="1" customWidth="1"/>
    <col min="1803" max="2048" width="9.33203125" style="373"/>
    <col min="2049" max="2049" width="43.1640625" style="373" bestFit="1" customWidth="1"/>
    <col min="2050" max="2050" width="4.1640625" style="373" bestFit="1" customWidth="1"/>
    <col min="2051" max="2051" width="5.83203125" style="373" bestFit="1" customWidth="1"/>
    <col min="2052" max="2052" width="7.5" style="373" bestFit="1" customWidth="1"/>
    <col min="2053" max="2053" width="13.33203125" style="373" bestFit="1" customWidth="1"/>
    <col min="2054" max="2054" width="3.6640625" style="373" bestFit="1" customWidth="1"/>
    <col min="2055" max="2055" width="7" style="373" bestFit="1" customWidth="1"/>
    <col min="2056" max="2056" width="14.6640625" style="373" bestFit="1" customWidth="1"/>
    <col min="2057" max="2057" width="6.83203125" style="373" bestFit="1" customWidth="1"/>
    <col min="2058" max="2058" width="14.6640625" style="373" bestFit="1" customWidth="1"/>
    <col min="2059" max="2304" width="9.33203125" style="373"/>
    <col min="2305" max="2305" width="43.1640625" style="373" bestFit="1" customWidth="1"/>
    <col min="2306" max="2306" width="4.1640625" style="373" bestFit="1" customWidth="1"/>
    <col min="2307" max="2307" width="5.83203125" style="373" bestFit="1" customWidth="1"/>
    <col min="2308" max="2308" width="7.5" style="373" bestFit="1" customWidth="1"/>
    <col min="2309" max="2309" width="13.33203125" style="373" bestFit="1" customWidth="1"/>
    <col min="2310" max="2310" width="3.6640625" style="373" bestFit="1" customWidth="1"/>
    <col min="2311" max="2311" width="7" style="373" bestFit="1" customWidth="1"/>
    <col min="2312" max="2312" width="14.6640625" style="373" bestFit="1" customWidth="1"/>
    <col min="2313" max="2313" width="6.83203125" style="373" bestFit="1" customWidth="1"/>
    <col min="2314" max="2314" width="14.6640625" style="373" bestFit="1" customWidth="1"/>
    <col min="2315" max="2560" width="9.33203125" style="373"/>
    <col min="2561" max="2561" width="43.1640625" style="373" bestFit="1" customWidth="1"/>
    <col min="2562" max="2562" width="4.1640625" style="373" bestFit="1" customWidth="1"/>
    <col min="2563" max="2563" width="5.83203125" style="373" bestFit="1" customWidth="1"/>
    <col min="2564" max="2564" width="7.5" style="373" bestFit="1" customWidth="1"/>
    <col min="2565" max="2565" width="13.33203125" style="373" bestFit="1" customWidth="1"/>
    <col min="2566" max="2566" width="3.6640625" style="373" bestFit="1" customWidth="1"/>
    <col min="2567" max="2567" width="7" style="373" bestFit="1" customWidth="1"/>
    <col min="2568" max="2568" width="14.6640625" style="373" bestFit="1" customWidth="1"/>
    <col min="2569" max="2569" width="6.83203125" style="373" bestFit="1" customWidth="1"/>
    <col min="2570" max="2570" width="14.6640625" style="373" bestFit="1" customWidth="1"/>
    <col min="2571" max="2816" width="9.33203125" style="373"/>
    <col min="2817" max="2817" width="43.1640625" style="373" bestFit="1" customWidth="1"/>
    <col min="2818" max="2818" width="4.1640625" style="373" bestFit="1" customWidth="1"/>
    <col min="2819" max="2819" width="5.83203125" style="373" bestFit="1" customWidth="1"/>
    <col min="2820" max="2820" width="7.5" style="373" bestFit="1" customWidth="1"/>
    <col min="2821" max="2821" width="13.33203125" style="373" bestFit="1" customWidth="1"/>
    <col min="2822" max="2822" width="3.6640625" style="373" bestFit="1" customWidth="1"/>
    <col min="2823" max="2823" width="7" style="373" bestFit="1" customWidth="1"/>
    <col min="2824" max="2824" width="14.6640625" style="373" bestFit="1" customWidth="1"/>
    <col min="2825" max="2825" width="6.83203125" style="373" bestFit="1" customWidth="1"/>
    <col min="2826" max="2826" width="14.6640625" style="373" bestFit="1" customWidth="1"/>
    <col min="2827" max="3072" width="9.33203125" style="373"/>
    <col min="3073" max="3073" width="43.1640625" style="373" bestFit="1" customWidth="1"/>
    <col min="3074" max="3074" width="4.1640625" style="373" bestFit="1" customWidth="1"/>
    <col min="3075" max="3075" width="5.83203125" style="373" bestFit="1" customWidth="1"/>
    <col min="3076" max="3076" width="7.5" style="373" bestFit="1" customWidth="1"/>
    <col min="3077" max="3077" width="13.33203125" style="373" bestFit="1" customWidth="1"/>
    <col min="3078" max="3078" width="3.6640625" style="373" bestFit="1" customWidth="1"/>
    <col min="3079" max="3079" width="7" style="373" bestFit="1" customWidth="1"/>
    <col min="3080" max="3080" width="14.6640625" style="373" bestFit="1" customWidth="1"/>
    <col min="3081" max="3081" width="6.83203125" style="373" bestFit="1" customWidth="1"/>
    <col min="3082" max="3082" width="14.6640625" style="373" bestFit="1" customWidth="1"/>
    <col min="3083" max="3328" width="9.33203125" style="373"/>
    <col min="3329" max="3329" width="43.1640625" style="373" bestFit="1" customWidth="1"/>
    <col min="3330" max="3330" width="4.1640625" style="373" bestFit="1" customWidth="1"/>
    <col min="3331" max="3331" width="5.83203125" style="373" bestFit="1" customWidth="1"/>
    <col min="3332" max="3332" width="7.5" style="373" bestFit="1" customWidth="1"/>
    <col min="3333" max="3333" width="13.33203125" style="373" bestFit="1" customWidth="1"/>
    <col min="3334" max="3334" width="3.6640625" style="373" bestFit="1" customWidth="1"/>
    <col min="3335" max="3335" width="7" style="373" bestFit="1" customWidth="1"/>
    <col min="3336" max="3336" width="14.6640625" style="373" bestFit="1" customWidth="1"/>
    <col min="3337" max="3337" width="6.83203125" style="373" bestFit="1" customWidth="1"/>
    <col min="3338" max="3338" width="14.6640625" style="373" bestFit="1" customWidth="1"/>
    <col min="3339" max="3584" width="9.33203125" style="373"/>
    <col min="3585" max="3585" width="43.1640625" style="373" bestFit="1" customWidth="1"/>
    <col min="3586" max="3586" width="4.1640625" style="373" bestFit="1" customWidth="1"/>
    <col min="3587" max="3587" width="5.83203125" style="373" bestFit="1" customWidth="1"/>
    <col min="3588" max="3588" width="7.5" style="373" bestFit="1" customWidth="1"/>
    <col min="3589" max="3589" width="13.33203125" style="373" bestFit="1" customWidth="1"/>
    <col min="3590" max="3590" width="3.6640625" style="373" bestFit="1" customWidth="1"/>
    <col min="3591" max="3591" width="7" style="373" bestFit="1" customWidth="1"/>
    <col min="3592" max="3592" width="14.6640625" style="373" bestFit="1" customWidth="1"/>
    <col min="3593" max="3593" width="6.83203125" style="373" bestFit="1" customWidth="1"/>
    <col min="3594" max="3594" width="14.6640625" style="373" bestFit="1" customWidth="1"/>
    <col min="3595" max="3840" width="9.33203125" style="373"/>
    <col min="3841" max="3841" width="43.1640625" style="373" bestFit="1" customWidth="1"/>
    <col min="3842" max="3842" width="4.1640625" style="373" bestFit="1" customWidth="1"/>
    <col min="3843" max="3843" width="5.83203125" style="373" bestFit="1" customWidth="1"/>
    <col min="3844" max="3844" width="7.5" style="373" bestFit="1" customWidth="1"/>
    <col min="3845" max="3845" width="13.33203125" style="373" bestFit="1" customWidth="1"/>
    <col min="3846" max="3846" width="3.6640625" style="373" bestFit="1" customWidth="1"/>
    <col min="3847" max="3847" width="7" style="373" bestFit="1" customWidth="1"/>
    <col min="3848" max="3848" width="14.6640625" style="373" bestFit="1" customWidth="1"/>
    <col min="3849" max="3849" width="6.83203125" style="373" bestFit="1" customWidth="1"/>
    <col min="3850" max="3850" width="14.6640625" style="373" bestFit="1" customWidth="1"/>
    <col min="3851" max="4096" width="9.33203125" style="373"/>
    <col min="4097" max="4097" width="43.1640625" style="373" bestFit="1" customWidth="1"/>
    <col min="4098" max="4098" width="4.1640625" style="373" bestFit="1" customWidth="1"/>
    <col min="4099" max="4099" width="5.83203125" style="373" bestFit="1" customWidth="1"/>
    <col min="4100" max="4100" width="7.5" style="373" bestFit="1" customWidth="1"/>
    <col min="4101" max="4101" width="13.33203125" style="373" bestFit="1" customWidth="1"/>
    <col min="4102" max="4102" width="3.6640625" style="373" bestFit="1" customWidth="1"/>
    <col min="4103" max="4103" width="7" style="373" bestFit="1" customWidth="1"/>
    <col min="4104" max="4104" width="14.6640625" style="373" bestFit="1" customWidth="1"/>
    <col min="4105" max="4105" width="6.83203125" style="373" bestFit="1" customWidth="1"/>
    <col min="4106" max="4106" width="14.6640625" style="373" bestFit="1" customWidth="1"/>
    <col min="4107" max="4352" width="9.33203125" style="373"/>
    <col min="4353" max="4353" width="43.1640625" style="373" bestFit="1" customWidth="1"/>
    <col min="4354" max="4354" width="4.1640625" style="373" bestFit="1" customWidth="1"/>
    <col min="4355" max="4355" width="5.83203125" style="373" bestFit="1" customWidth="1"/>
    <col min="4356" max="4356" width="7.5" style="373" bestFit="1" customWidth="1"/>
    <col min="4357" max="4357" width="13.33203125" style="373" bestFit="1" customWidth="1"/>
    <col min="4358" max="4358" width="3.6640625" style="373" bestFit="1" customWidth="1"/>
    <col min="4359" max="4359" width="7" style="373" bestFit="1" customWidth="1"/>
    <col min="4360" max="4360" width="14.6640625" style="373" bestFit="1" customWidth="1"/>
    <col min="4361" max="4361" width="6.83203125" style="373" bestFit="1" customWidth="1"/>
    <col min="4362" max="4362" width="14.6640625" style="373" bestFit="1" customWidth="1"/>
    <col min="4363" max="4608" width="9.33203125" style="373"/>
    <col min="4609" max="4609" width="43.1640625" style="373" bestFit="1" customWidth="1"/>
    <col min="4610" max="4610" width="4.1640625" style="373" bestFit="1" customWidth="1"/>
    <col min="4611" max="4611" width="5.83203125" style="373" bestFit="1" customWidth="1"/>
    <col min="4612" max="4612" width="7.5" style="373" bestFit="1" customWidth="1"/>
    <col min="4613" max="4613" width="13.33203125" style="373" bestFit="1" customWidth="1"/>
    <col min="4614" max="4614" width="3.6640625" style="373" bestFit="1" customWidth="1"/>
    <col min="4615" max="4615" width="7" style="373" bestFit="1" customWidth="1"/>
    <col min="4616" max="4616" width="14.6640625" style="373" bestFit="1" customWidth="1"/>
    <col min="4617" max="4617" width="6.83203125" style="373" bestFit="1" customWidth="1"/>
    <col min="4618" max="4618" width="14.6640625" style="373" bestFit="1" customWidth="1"/>
    <col min="4619" max="4864" width="9.33203125" style="373"/>
    <col min="4865" max="4865" width="43.1640625" style="373" bestFit="1" customWidth="1"/>
    <col min="4866" max="4866" width="4.1640625" style="373" bestFit="1" customWidth="1"/>
    <col min="4867" max="4867" width="5.83203125" style="373" bestFit="1" customWidth="1"/>
    <col min="4868" max="4868" width="7.5" style="373" bestFit="1" customWidth="1"/>
    <col min="4869" max="4869" width="13.33203125" style="373" bestFit="1" customWidth="1"/>
    <col min="4870" max="4870" width="3.6640625" style="373" bestFit="1" customWidth="1"/>
    <col min="4871" max="4871" width="7" style="373" bestFit="1" customWidth="1"/>
    <col min="4872" max="4872" width="14.6640625" style="373" bestFit="1" customWidth="1"/>
    <col min="4873" max="4873" width="6.83203125" style="373" bestFit="1" customWidth="1"/>
    <col min="4874" max="4874" width="14.6640625" style="373" bestFit="1" customWidth="1"/>
    <col min="4875" max="5120" width="9.33203125" style="373"/>
    <col min="5121" max="5121" width="43.1640625" style="373" bestFit="1" customWidth="1"/>
    <col min="5122" max="5122" width="4.1640625" style="373" bestFit="1" customWidth="1"/>
    <col min="5123" max="5123" width="5.83203125" style="373" bestFit="1" customWidth="1"/>
    <col min="5124" max="5124" width="7.5" style="373" bestFit="1" customWidth="1"/>
    <col min="5125" max="5125" width="13.33203125" style="373" bestFit="1" customWidth="1"/>
    <col min="5126" max="5126" width="3.6640625" style="373" bestFit="1" customWidth="1"/>
    <col min="5127" max="5127" width="7" style="373" bestFit="1" customWidth="1"/>
    <col min="5128" max="5128" width="14.6640625" style="373" bestFit="1" customWidth="1"/>
    <col min="5129" max="5129" width="6.83203125" style="373" bestFit="1" customWidth="1"/>
    <col min="5130" max="5130" width="14.6640625" style="373" bestFit="1" customWidth="1"/>
    <col min="5131" max="5376" width="9.33203125" style="373"/>
    <col min="5377" max="5377" width="43.1640625" style="373" bestFit="1" customWidth="1"/>
    <col min="5378" max="5378" width="4.1640625" style="373" bestFit="1" customWidth="1"/>
    <col min="5379" max="5379" width="5.83203125" style="373" bestFit="1" customWidth="1"/>
    <col min="5380" max="5380" width="7.5" style="373" bestFit="1" customWidth="1"/>
    <col min="5381" max="5381" width="13.33203125" style="373" bestFit="1" customWidth="1"/>
    <col min="5382" max="5382" width="3.6640625" style="373" bestFit="1" customWidth="1"/>
    <col min="5383" max="5383" width="7" style="373" bestFit="1" customWidth="1"/>
    <col min="5384" max="5384" width="14.6640625" style="373" bestFit="1" customWidth="1"/>
    <col min="5385" max="5385" width="6.83203125" style="373" bestFit="1" customWidth="1"/>
    <col min="5386" max="5386" width="14.6640625" style="373" bestFit="1" customWidth="1"/>
    <col min="5387" max="5632" width="9.33203125" style="373"/>
    <col min="5633" max="5633" width="43.1640625" style="373" bestFit="1" customWidth="1"/>
    <col min="5634" max="5634" width="4.1640625" style="373" bestFit="1" customWidth="1"/>
    <col min="5635" max="5635" width="5.83203125" style="373" bestFit="1" customWidth="1"/>
    <col min="5636" max="5636" width="7.5" style="373" bestFit="1" customWidth="1"/>
    <col min="5637" max="5637" width="13.33203125" style="373" bestFit="1" customWidth="1"/>
    <col min="5638" max="5638" width="3.6640625" style="373" bestFit="1" customWidth="1"/>
    <col min="5639" max="5639" width="7" style="373" bestFit="1" customWidth="1"/>
    <col min="5640" max="5640" width="14.6640625" style="373" bestFit="1" customWidth="1"/>
    <col min="5641" max="5641" width="6.83203125" style="373" bestFit="1" customWidth="1"/>
    <col min="5642" max="5642" width="14.6640625" style="373" bestFit="1" customWidth="1"/>
    <col min="5643" max="5888" width="9.33203125" style="373"/>
    <col min="5889" max="5889" width="43.1640625" style="373" bestFit="1" customWidth="1"/>
    <col min="5890" max="5890" width="4.1640625" style="373" bestFit="1" customWidth="1"/>
    <col min="5891" max="5891" width="5.83203125" style="373" bestFit="1" customWidth="1"/>
    <col min="5892" max="5892" width="7.5" style="373" bestFit="1" customWidth="1"/>
    <col min="5893" max="5893" width="13.33203125" style="373" bestFit="1" customWidth="1"/>
    <col min="5894" max="5894" width="3.6640625" style="373" bestFit="1" customWidth="1"/>
    <col min="5895" max="5895" width="7" style="373" bestFit="1" customWidth="1"/>
    <col min="5896" max="5896" width="14.6640625" style="373" bestFit="1" customWidth="1"/>
    <col min="5897" max="5897" width="6.83203125" style="373" bestFit="1" customWidth="1"/>
    <col min="5898" max="5898" width="14.6640625" style="373" bestFit="1" customWidth="1"/>
    <col min="5899" max="6144" width="9.33203125" style="373"/>
    <col min="6145" max="6145" width="43.1640625" style="373" bestFit="1" customWidth="1"/>
    <col min="6146" max="6146" width="4.1640625" style="373" bestFit="1" customWidth="1"/>
    <col min="6147" max="6147" width="5.83203125" style="373" bestFit="1" customWidth="1"/>
    <col min="6148" max="6148" width="7.5" style="373" bestFit="1" customWidth="1"/>
    <col min="6149" max="6149" width="13.33203125" style="373" bestFit="1" customWidth="1"/>
    <col min="6150" max="6150" width="3.6640625" style="373" bestFit="1" customWidth="1"/>
    <col min="6151" max="6151" width="7" style="373" bestFit="1" customWidth="1"/>
    <col min="6152" max="6152" width="14.6640625" style="373" bestFit="1" customWidth="1"/>
    <col min="6153" max="6153" width="6.83203125" style="373" bestFit="1" customWidth="1"/>
    <col min="6154" max="6154" width="14.6640625" style="373" bestFit="1" customWidth="1"/>
    <col min="6155" max="6400" width="9.33203125" style="373"/>
    <col min="6401" max="6401" width="43.1640625" style="373" bestFit="1" customWidth="1"/>
    <col min="6402" max="6402" width="4.1640625" style="373" bestFit="1" customWidth="1"/>
    <col min="6403" max="6403" width="5.83203125" style="373" bestFit="1" customWidth="1"/>
    <col min="6404" max="6404" width="7.5" style="373" bestFit="1" customWidth="1"/>
    <col min="6405" max="6405" width="13.33203125" style="373" bestFit="1" customWidth="1"/>
    <col min="6406" max="6406" width="3.6640625" style="373" bestFit="1" customWidth="1"/>
    <col min="6407" max="6407" width="7" style="373" bestFit="1" customWidth="1"/>
    <col min="6408" max="6408" width="14.6640625" style="373" bestFit="1" customWidth="1"/>
    <col min="6409" max="6409" width="6.83203125" style="373" bestFit="1" customWidth="1"/>
    <col min="6410" max="6410" width="14.6640625" style="373" bestFit="1" customWidth="1"/>
    <col min="6411" max="6656" width="9.33203125" style="373"/>
    <col min="6657" max="6657" width="43.1640625" style="373" bestFit="1" customWidth="1"/>
    <col min="6658" max="6658" width="4.1640625" style="373" bestFit="1" customWidth="1"/>
    <col min="6659" max="6659" width="5.83203125" style="373" bestFit="1" customWidth="1"/>
    <col min="6660" max="6660" width="7.5" style="373" bestFit="1" customWidth="1"/>
    <col min="6661" max="6661" width="13.33203125" style="373" bestFit="1" customWidth="1"/>
    <col min="6662" max="6662" width="3.6640625" style="373" bestFit="1" customWidth="1"/>
    <col min="6663" max="6663" width="7" style="373" bestFit="1" customWidth="1"/>
    <col min="6664" max="6664" width="14.6640625" style="373" bestFit="1" customWidth="1"/>
    <col min="6665" max="6665" width="6.83203125" style="373" bestFit="1" customWidth="1"/>
    <col min="6666" max="6666" width="14.6640625" style="373" bestFit="1" customWidth="1"/>
    <col min="6667" max="6912" width="9.33203125" style="373"/>
    <col min="6913" max="6913" width="43.1640625" style="373" bestFit="1" customWidth="1"/>
    <col min="6914" max="6914" width="4.1640625" style="373" bestFit="1" customWidth="1"/>
    <col min="6915" max="6915" width="5.83203125" style="373" bestFit="1" customWidth="1"/>
    <col min="6916" max="6916" width="7.5" style="373" bestFit="1" customWidth="1"/>
    <col min="6917" max="6917" width="13.33203125" style="373" bestFit="1" customWidth="1"/>
    <col min="6918" max="6918" width="3.6640625" style="373" bestFit="1" customWidth="1"/>
    <col min="6919" max="6919" width="7" style="373" bestFit="1" customWidth="1"/>
    <col min="6920" max="6920" width="14.6640625" style="373" bestFit="1" customWidth="1"/>
    <col min="6921" max="6921" width="6.83203125" style="373" bestFit="1" customWidth="1"/>
    <col min="6922" max="6922" width="14.6640625" style="373" bestFit="1" customWidth="1"/>
    <col min="6923" max="7168" width="9.33203125" style="373"/>
    <col min="7169" max="7169" width="43.1640625" style="373" bestFit="1" customWidth="1"/>
    <col min="7170" max="7170" width="4.1640625" style="373" bestFit="1" customWidth="1"/>
    <col min="7171" max="7171" width="5.83203125" style="373" bestFit="1" customWidth="1"/>
    <col min="7172" max="7172" width="7.5" style="373" bestFit="1" customWidth="1"/>
    <col min="7173" max="7173" width="13.33203125" style="373" bestFit="1" customWidth="1"/>
    <col min="7174" max="7174" width="3.6640625" style="373" bestFit="1" customWidth="1"/>
    <col min="7175" max="7175" width="7" style="373" bestFit="1" customWidth="1"/>
    <col min="7176" max="7176" width="14.6640625" style="373" bestFit="1" customWidth="1"/>
    <col min="7177" max="7177" width="6.83203125" style="373" bestFit="1" customWidth="1"/>
    <col min="7178" max="7178" width="14.6640625" style="373" bestFit="1" customWidth="1"/>
    <col min="7179" max="7424" width="9.33203125" style="373"/>
    <col min="7425" max="7425" width="43.1640625" style="373" bestFit="1" customWidth="1"/>
    <col min="7426" max="7426" width="4.1640625" style="373" bestFit="1" customWidth="1"/>
    <col min="7427" max="7427" width="5.83203125" style="373" bestFit="1" customWidth="1"/>
    <col min="7428" max="7428" width="7.5" style="373" bestFit="1" customWidth="1"/>
    <col min="7429" max="7429" width="13.33203125" style="373" bestFit="1" customWidth="1"/>
    <col min="7430" max="7430" width="3.6640625" style="373" bestFit="1" customWidth="1"/>
    <col min="7431" max="7431" width="7" style="373" bestFit="1" customWidth="1"/>
    <col min="7432" max="7432" width="14.6640625" style="373" bestFit="1" customWidth="1"/>
    <col min="7433" max="7433" width="6.83203125" style="373" bestFit="1" customWidth="1"/>
    <col min="7434" max="7434" width="14.6640625" style="373" bestFit="1" customWidth="1"/>
    <col min="7435" max="7680" width="9.33203125" style="373"/>
    <col min="7681" max="7681" width="43.1640625" style="373" bestFit="1" customWidth="1"/>
    <col min="7682" max="7682" width="4.1640625" style="373" bestFit="1" customWidth="1"/>
    <col min="7683" max="7683" width="5.83203125" style="373" bestFit="1" customWidth="1"/>
    <col min="7684" max="7684" width="7.5" style="373" bestFit="1" customWidth="1"/>
    <col min="7685" max="7685" width="13.33203125" style="373" bestFit="1" customWidth="1"/>
    <col min="7686" max="7686" width="3.6640625" style="373" bestFit="1" customWidth="1"/>
    <col min="7687" max="7687" width="7" style="373" bestFit="1" customWidth="1"/>
    <col min="7688" max="7688" width="14.6640625" style="373" bestFit="1" customWidth="1"/>
    <col min="7689" max="7689" width="6.83203125" style="373" bestFit="1" customWidth="1"/>
    <col min="7690" max="7690" width="14.6640625" style="373" bestFit="1" customWidth="1"/>
    <col min="7691" max="7936" width="9.33203125" style="373"/>
    <col min="7937" max="7937" width="43.1640625" style="373" bestFit="1" customWidth="1"/>
    <col min="7938" max="7938" width="4.1640625" style="373" bestFit="1" customWidth="1"/>
    <col min="7939" max="7939" width="5.83203125" style="373" bestFit="1" customWidth="1"/>
    <col min="7940" max="7940" width="7.5" style="373" bestFit="1" customWidth="1"/>
    <col min="7941" max="7941" width="13.33203125" style="373" bestFit="1" customWidth="1"/>
    <col min="7942" max="7942" width="3.6640625" style="373" bestFit="1" customWidth="1"/>
    <col min="7943" max="7943" width="7" style="373" bestFit="1" customWidth="1"/>
    <col min="7944" max="7944" width="14.6640625" style="373" bestFit="1" customWidth="1"/>
    <col min="7945" max="7945" width="6.83203125" style="373" bestFit="1" customWidth="1"/>
    <col min="7946" max="7946" width="14.6640625" style="373" bestFit="1" customWidth="1"/>
    <col min="7947" max="8192" width="9.33203125" style="373"/>
    <col min="8193" max="8193" width="43.1640625" style="373" bestFit="1" customWidth="1"/>
    <col min="8194" max="8194" width="4.1640625" style="373" bestFit="1" customWidth="1"/>
    <col min="8195" max="8195" width="5.83203125" style="373" bestFit="1" customWidth="1"/>
    <col min="8196" max="8196" width="7.5" style="373" bestFit="1" customWidth="1"/>
    <col min="8197" max="8197" width="13.33203125" style="373" bestFit="1" customWidth="1"/>
    <col min="8198" max="8198" width="3.6640625" style="373" bestFit="1" customWidth="1"/>
    <col min="8199" max="8199" width="7" style="373" bestFit="1" customWidth="1"/>
    <col min="8200" max="8200" width="14.6640625" style="373" bestFit="1" customWidth="1"/>
    <col min="8201" max="8201" width="6.83203125" style="373" bestFit="1" customWidth="1"/>
    <col min="8202" max="8202" width="14.6640625" style="373" bestFit="1" customWidth="1"/>
    <col min="8203" max="8448" width="9.33203125" style="373"/>
    <col min="8449" max="8449" width="43.1640625" style="373" bestFit="1" customWidth="1"/>
    <col min="8450" max="8450" width="4.1640625" style="373" bestFit="1" customWidth="1"/>
    <col min="8451" max="8451" width="5.83203125" style="373" bestFit="1" customWidth="1"/>
    <col min="8452" max="8452" width="7.5" style="373" bestFit="1" customWidth="1"/>
    <col min="8453" max="8453" width="13.33203125" style="373" bestFit="1" customWidth="1"/>
    <col min="8454" max="8454" width="3.6640625" style="373" bestFit="1" customWidth="1"/>
    <col min="8455" max="8455" width="7" style="373" bestFit="1" customWidth="1"/>
    <col min="8456" max="8456" width="14.6640625" style="373" bestFit="1" customWidth="1"/>
    <col min="8457" max="8457" width="6.83203125" style="373" bestFit="1" customWidth="1"/>
    <col min="8458" max="8458" width="14.6640625" style="373" bestFit="1" customWidth="1"/>
    <col min="8459" max="8704" width="9.33203125" style="373"/>
    <col min="8705" max="8705" width="43.1640625" style="373" bestFit="1" customWidth="1"/>
    <col min="8706" max="8706" width="4.1640625" style="373" bestFit="1" customWidth="1"/>
    <col min="8707" max="8707" width="5.83203125" style="373" bestFit="1" customWidth="1"/>
    <col min="8708" max="8708" width="7.5" style="373" bestFit="1" customWidth="1"/>
    <col min="8709" max="8709" width="13.33203125" style="373" bestFit="1" customWidth="1"/>
    <col min="8710" max="8710" width="3.6640625" style="373" bestFit="1" customWidth="1"/>
    <col min="8711" max="8711" width="7" style="373" bestFit="1" customWidth="1"/>
    <col min="8712" max="8712" width="14.6640625" style="373" bestFit="1" customWidth="1"/>
    <col min="8713" max="8713" width="6.83203125" style="373" bestFit="1" customWidth="1"/>
    <col min="8714" max="8714" width="14.6640625" style="373" bestFit="1" customWidth="1"/>
    <col min="8715" max="8960" width="9.33203125" style="373"/>
    <col min="8961" max="8961" width="43.1640625" style="373" bestFit="1" customWidth="1"/>
    <col min="8962" max="8962" width="4.1640625" style="373" bestFit="1" customWidth="1"/>
    <col min="8963" max="8963" width="5.83203125" style="373" bestFit="1" customWidth="1"/>
    <col min="8964" max="8964" width="7.5" style="373" bestFit="1" customWidth="1"/>
    <col min="8965" max="8965" width="13.33203125" style="373" bestFit="1" customWidth="1"/>
    <col min="8966" max="8966" width="3.6640625" style="373" bestFit="1" customWidth="1"/>
    <col min="8967" max="8967" width="7" style="373" bestFit="1" customWidth="1"/>
    <col min="8968" max="8968" width="14.6640625" style="373" bestFit="1" customWidth="1"/>
    <col min="8969" max="8969" width="6.83203125" style="373" bestFit="1" customWidth="1"/>
    <col min="8970" max="8970" width="14.6640625" style="373" bestFit="1" customWidth="1"/>
    <col min="8971" max="9216" width="9.33203125" style="373"/>
    <col min="9217" max="9217" width="43.1640625" style="373" bestFit="1" customWidth="1"/>
    <col min="9218" max="9218" width="4.1640625" style="373" bestFit="1" customWidth="1"/>
    <col min="9219" max="9219" width="5.83203125" style="373" bestFit="1" customWidth="1"/>
    <col min="9220" max="9220" width="7.5" style="373" bestFit="1" customWidth="1"/>
    <col min="9221" max="9221" width="13.33203125" style="373" bestFit="1" customWidth="1"/>
    <col min="9222" max="9222" width="3.6640625" style="373" bestFit="1" customWidth="1"/>
    <col min="9223" max="9223" width="7" style="373" bestFit="1" customWidth="1"/>
    <col min="9224" max="9224" width="14.6640625" style="373" bestFit="1" customWidth="1"/>
    <col min="9225" max="9225" width="6.83203125" style="373" bestFit="1" customWidth="1"/>
    <col min="9226" max="9226" width="14.6640625" style="373" bestFit="1" customWidth="1"/>
    <col min="9227" max="9472" width="9.33203125" style="373"/>
    <col min="9473" max="9473" width="43.1640625" style="373" bestFit="1" customWidth="1"/>
    <col min="9474" max="9474" width="4.1640625" style="373" bestFit="1" customWidth="1"/>
    <col min="9475" max="9475" width="5.83203125" style="373" bestFit="1" customWidth="1"/>
    <col min="9476" max="9476" width="7.5" style="373" bestFit="1" customWidth="1"/>
    <col min="9477" max="9477" width="13.33203125" style="373" bestFit="1" customWidth="1"/>
    <col min="9478" max="9478" width="3.6640625" style="373" bestFit="1" customWidth="1"/>
    <col min="9479" max="9479" width="7" style="373" bestFit="1" customWidth="1"/>
    <col min="9480" max="9480" width="14.6640625" style="373" bestFit="1" customWidth="1"/>
    <col min="9481" max="9481" width="6.83203125" style="373" bestFit="1" customWidth="1"/>
    <col min="9482" max="9482" width="14.6640625" style="373" bestFit="1" customWidth="1"/>
    <col min="9483" max="9728" width="9.33203125" style="373"/>
    <col min="9729" max="9729" width="43.1640625" style="373" bestFit="1" customWidth="1"/>
    <col min="9730" max="9730" width="4.1640625" style="373" bestFit="1" customWidth="1"/>
    <col min="9731" max="9731" width="5.83203125" style="373" bestFit="1" customWidth="1"/>
    <col min="9732" max="9732" width="7.5" style="373" bestFit="1" customWidth="1"/>
    <col min="9733" max="9733" width="13.33203125" style="373" bestFit="1" customWidth="1"/>
    <col min="9734" max="9734" width="3.6640625" style="373" bestFit="1" customWidth="1"/>
    <col min="9735" max="9735" width="7" style="373" bestFit="1" customWidth="1"/>
    <col min="9736" max="9736" width="14.6640625" style="373" bestFit="1" customWidth="1"/>
    <col min="9737" max="9737" width="6.83203125" style="373" bestFit="1" customWidth="1"/>
    <col min="9738" max="9738" width="14.6640625" style="373" bestFit="1" customWidth="1"/>
    <col min="9739" max="9984" width="9.33203125" style="373"/>
    <col min="9985" max="9985" width="43.1640625" style="373" bestFit="1" customWidth="1"/>
    <col min="9986" max="9986" width="4.1640625" style="373" bestFit="1" customWidth="1"/>
    <col min="9987" max="9987" width="5.83203125" style="373" bestFit="1" customWidth="1"/>
    <col min="9988" max="9988" width="7.5" style="373" bestFit="1" customWidth="1"/>
    <col min="9989" max="9989" width="13.33203125" style="373" bestFit="1" customWidth="1"/>
    <col min="9990" max="9990" width="3.6640625" style="373" bestFit="1" customWidth="1"/>
    <col min="9991" max="9991" width="7" style="373" bestFit="1" customWidth="1"/>
    <col min="9992" max="9992" width="14.6640625" style="373" bestFit="1" customWidth="1"/>
    <col min="9993" max="9993" width="6.83203125" style="373" bestFit="1" customWidth="1"/>
    <col min="9994" max="9994" width="14.6640625" style="373" bestFit="1" customWidth="1"/>
    <col min="9995" max="10240" width="9.33203125" style="373"/>
    <col min="10241" max="10241" width="43.1640625" style="373" bestFit="1" customWidth="1"/>
    <col min="10242" max="10242" width="4.1640625" style="373" bestFit="1" customWidth="1"/>
    <col min="10243" max="10243" width="5.83203125" style="373" bestFit="1" customWidth="1"/>
    <col min="10244" max="10244" width="7.5" style="373" bestFit="1" customWidth="1"/>
    <col min="10245" max="10245" width="13.33203125" style="373" bestFit="1" customWidth="1"/>
    <col min="10246" max="10246" width="3.6640625" style="373" bestFit="1" customWidth="1"/>
    <col min="10247" max="10247" width="7" style="373" bestFit="1" customWidth="1"/>
    <col min="10248" max="10248" width="14.6640625" style="373" bestFit="1" customWidth="1"/>
    <col min="10249" max="10249" width="6.83203125" style="373" bestFit="1" customWidth="1"/>
    <col min="10250" max="10250" width="14.6640625" style="373" bestFit="1" customWidth="1"/>
    <col min="10251" max="10496" width="9.33203125" style="373"/>
    <col min="10497" max="10497" width="43.1640625" style="373" bestFit="1" customWidth="1"/>
    <col min="10498" max="10498" width="4.1640625" style="373" bestFit="1" customWidth="1"/>
    <col min="10499" max="10499" width="5.83203125" style="373" bestFit="1" customWidth="1"/>
    <col min="10500" max="10500" width="7.5" style="373" bestFit="1" customWidth="1"/>
    <col min="10501" max="10501" width="13.33203125" style="373" bestFit="1" customWidth="1"/>
    <col min="10502" max="10502" width="3.6640625" style="373" bestFit="1" customWidth="1"/>
    <col min="10503" max="10503" width="7" style="373" bestFit="1" customWidth="1"/>
    <col min="10504" max="10504" width="14.6640625" style="373" bestFit="1" customWidth="1"/>
    <col min="10505" max="10505" width="6.83203125" style="373" bestFit="1" customWidth="1"/>
    <col min="10506" max="10506" width="14.6640625" style="373" bestFit="1" customWidth="1"/>
    <col min="10507" max="10752" width="9.33203125" style="373"/>
    <col min="10753" max="10753" width="43.1640625" style="373" bestFit="1" customWidth="1"/>
    <col min="10754" max="10754" width="4.1640625" style="373" bestFit="1" customWidth="1"/>
    <col min="10755" max="10755" width="5.83203125" style="373" bestFit="1" customWidth="1"/>
    <col min="10756" max="10756" width="7.5" style="373" bestFit="1" customWidth="1"/>
    <col min="10757" max="10757" width="13.33203125" style="373" bestFit="1" customWidth="1"/>
    <col min="10758" max="10758" width="3.6640625" style="373" bestFit="1" customWidth="1"/>
    <col min="10759" max="10759" width="7" style="373" bestFit="1" customWidth="1"/>
    <col min="10760" max="10760" width="14.6640625" style="373" bestFit="1" customWidth="1"/>
    <col min="10761" max="10761" width="6.83203125" style="373" bestFit="1" customWidth="1"/>
    <col min="10762" max="10762" width="14.6640625" style="373" bestFit="1" customWidth="1"/>
    <col min="10763" max="11008" width="9.33203125" style="373"/>
    <col min="11009" max="11009" width="43.1640625" style="373" bestFit="1" customWidth="1"/>
    <col min="11010" max="11010" width="4.1640625" style="373" bestFit="1" customWidth="1"/>
    <col min="11011" max="11011" width="5.83203125" style="373" bestFit="1" customWidth="1"/>
    <col min="11012" max="11012" width="7.5" style="373" bestFit="1" customWidth="1"/>
    <col min="11013" max="11013" width="13.33203125" style="373" bestFit="1" customWidth="1"/>
    <col min="11014" max="11014" width="3.6640625" style="373" bestFit="1" customWidth="1"/>
    <col min="11015" max="11015" width="7" style="373" bestFit="1" customWidth="1"/>
    <col min="11016" max="11016" width="14.6640625" style="373" bestFit="1" customWidth="1"/>
    <col min="11017" max="11017" width="6.83203125" style="373" bestFit="1" customWidth="1"/>
    <col min="11018" max="11018" width="14.6640625" style="373" bestFit="1" customWidth="1"/>
    <col min="11019" max="11264" width="9.33203125" style="373"/>
    <col min="11265" max="11265" width="43.1640625" style="373" bestFit="1" customWidth="1"/>
    <col min="11266" max="11266" width="4.1640625" style="373" bestFit="1" customWidth="1"/>
    <col min="11267" max="11267" width="5.83203125" style="373" bestFit="1" customWidth="1"/>
    <col min="11268" max="11268" width="7.5" style="373" bestFit="1" customWidth="1"/>
    <col min="11269" max="11269" width="13.33203125" style="373" bestFit="1" customWidth="1"/>
    <col min="11270" max="11270" width="3.6640625" style="373" bestFit="1" customWidth="1"/>
    <col min="11271" max="11271" width="7" style="373" bestFit="1" customWidth="1"/>
    <col min="11272" max="11272" width="14.6640625" style="373" bestFit="1" customWidth="1"/>
    <col min="11273" max="11273" width="6.83203125" style="373" bestFit="1" customWidth="1"/>
    <col min="11274" max="11274" width="14.6640625" style="373" bestFit="1" customWidth="1"/>
    <col min="11275" max="11520" width="9.33203125" style="373"/>
    <col min="11521" max="11521" width="43.1640625" style="373" bestFit="1" customWidth="1"/>
    <col min="11522" max="11522" width="4.1640625" style="373" bestFit="1" customWidth="1"/>
    <col min="11523" max="11523" width="5.83203125" style="373" bestFit="1" customWidth="1"/>
    <col min="11524" max="11524" width="7.5" style="373" bestFit="1" customWidth="1"/>
    <col min="11525" max="11525" width="13.33203125" style="373" bestFit="1" customWidth="1"/>
    <col min="11526" max="11526" width="3.6640625" style="373" bestFit="1" customWidth="1"/>
    <col min="11527" max="11527" width="7" style="373" bestFit="1" customWidth="1"/>
    <col min="11528" max="11528" width="14.6640625" style="373" bestFit="1" customWidth="1"/>
    <col min="11529" max="11529" width="6.83203125" style="373" bestFit="1" customWidth="1"/>
    <col min="11530" max="11530" width="14.6640625" style="373" bestFit="1" customWidth="1"/>
    <col min="11531" max="11776" width="9.33203125" style="373"/>
    <col min="11777" max="11777" width="43.1640625" style="373" bestFit="1" customWidth="1"/>
    <col min="11778" max="11778" width="4.1640625" style="373" bestFit="1" customWidth="1"/>
    <col min="11779" max="11779" width="5.83203125" style="373" bestFit="1" customWidth="1"/>
    <col min="11780" max="11780" width="7.5" style="373" bestFit="1" customWidth="1"/>
    <col min="11781" max="11781" width="13.33203125" style="373" bestFit="1" customWidth="1"/>
    <col min="11782" max="11782" width="3.6640625" style="373" bestFit="1" customWidth="1"/>
    <col min="11783" max="11783" width="7" style="373" bestFit="1" customWidth="1"/>
    <col min="11784" max="11784" width="14.6640625" style="373" bestFit="1" customWidth="1"/>
    <col min="11785" max="11785" width="6.83203125" style="373" bestFit="1" customWidth="1"/>
    <col min="11786" max="11786" width="14.6640625" style="373" bestFit="1" customWidth="1"/>
    <col min="11787" max="12032" width="9.33203125" style="373"/>
    <col min="12033" max="12033" width="43.1640625" style="373" bestFit="1" customWidth="1"/>
    <col min="12034" max="12034" width="4.1640625" style="373" bestFit="1" customWidth="1"/>
    <col min="12035" max="12035" width="5.83203125" style="373" bestFit="1" customWidth="1"/>
    <col min="12036" max="12036" width="7.5" style="373" bestFit="1" customWidth="1"/>
    <col min="12037" max="12037" width="13.33203125" style="373" bestFit="1" customWidth="1"/>
    <col min="12038" max="12038" width="3.6640625" style="373" bestFit="1" customWidth="1"/>
    <col min="12039" max="12039" width="7" style="373" bestFit="1" customWidth="1"/>
    <col min="12040" max="12040" width="14.6640625" style="373" bestFit="1" customWidth="1"/>
    <col min="12041" max="12041" width="6.83203125" style="373" bestFit="1" customWidth="1"/>
    <col min="12042" max="12042" width="14.6640625" style="373" bestFit="1" customWidth="1"/>
    <col min="12043" max="12288" width="9.33203125" style="373"/>
    <col min="12289" max="12289" width="43.1640625" style="373" bestFit="1" customWidth="1"/>
    <col min="12290" max="12290" width="4.1640625" style="373" bestFit="1" customWidth="1"/>
    <col min="12291" max="12291" width="5.83203125" style="373" bestFit="1" customWidth="1"/>
    <col min="12292" max="12292" width="7.5" style="373" bestFit="1" customWidth="1"/>
    <col min="12293" max="12293" width="13.33203125" style="373" bestFit="1" customWidth="1"/>
    <col min="12294" max="12294" width="3.6640625" style="373" bestFit="1" customWidth="1"/>
    <col min="12295" max="12295" width="7" style="373" bestFit="1" customWidth="1"/>
    <col min="12296" max="12296" width="14.6640625" style="373" bestFit="1" customWidth="1"/>
    <col min="12297" max="12297" width="6.83203125" style="373" bestFit="1" customWidth="1"/>
    <col min="12298" max="12298" width="14.6640625" style="373" bestFit="1" customWidth="1"/>
    <col min="12299" max="12544" width="9.33203125" style="373"/>
    <col min="12545" max="12545" width="43.1640625" style="373" bestFit="1" customWidth="1"/>
    <col min="12546" max="12546" width="4.1640625" style="373" bestFit="1" customWidth="1"/>
    <col min="12547" max="12547" width="5.83203125" style="373" bestFit="1" customWidth="1"/>
    <col min="12548" max="12548" width="7.5" style="373" bestFit="1" customWidth="1"/>
    <col min="12549" max="12549" width="13.33203125" style="373" bestFit="1" customWidth="1"/>
    <col min="12550" max="12550" width="3.6640625" style="373" bestFit="1" customWidth="1"/>
    <col min="12551" max="12551" width="7" style="373" bestFit="1" customWidth="1"/>
    <col min="12552" max="12552" width="14.6640625" style="373" bestFit="1" customWidth="1"/>
    <col min="12553" max="12553" width="6.83203125" style="373" bestFit="1" customWidth="1"/>
    <col min="12554" max="12554" width="14.6640625" style="373" bestFit="1" customWidth="1"/>
    <col min="12555" max="12800" width="9.33203125" style="373"/>
    <col min="12801" max="12801" width="43.1640625" style="373" bestFit="1" customWidth="1"/>
    <col min="12802" max="12802" width="4.1640625" style="373" bestFit="1" customWidth="1"/>
    <col min="12803" max="12803" width="5.83203125" style="373" bestFit="1" customWidth="1"/>
    <col min="12804" max="12804" width="7.5" style="373" bestFit="1" customWidth="1"/>
    <col min="12805" max="12805" width="13.33203125" style="373" bestFit="1" customWidth="1"/>
    <col min="12806" max="12806" width="3.6640625" style="373" bestFit="1" customWidth="1"/>
    <col min="12807" max="12807" width="7" style="373" bestFit="1" customWidth="1"/>
    <col min="12808" max="12808" width="14.6640625" style="373" bestFit="1" customWidth="1"/>
    <col min="12809" max="12809" width="6.83203125" style="373" bestFit="1" customWidth="1"/>
    <col min="12810" max="12810" width="14.6640625" style="373" bestFit="1" customWidth="1"/>
    <col min="12811" max="13056" width="9.33203125" style="373"/>
    <col min="13057" max="13057" width="43.1640625" style="373" bestFit="1" customWidth="1"/>
    <col min="13058" max="13058" width="4.1640625" style="373" bestFit="1" customWidth="1"/>
    <col min="13059" max="13059" width="5.83203125" style="373" bestFit="1" customWidth="1"/>
    <col min="13060" max="13060" width="7.5" style="373" bestFit="1" customWidth="1"/>
    <col min="13061" max="13061" width="13.33203125" style="373" bestFit="1" customWidth="1"/>
    <col min="13062" max="13062" width="3.6640625" style="373" bestFit="1" customWidth="1"/>
    <col min="13063" max="13063" width="7" style="373" bestFit="1" customWidth="1"/>
    <col min="13064" max="13064" width="14.6640625" style="373" bestFit="1" customWidth="1"/>
    <col min="13065" max="13065" width="6.83203125" style="373" bestFit="1" customWidth="1"/>
    <col min="13066" max="13066" width="14.6640625" style="373" bestFit="1" customWidth="1"/>
    <col min="13067" max="13312" width="9.33203125" style="373"/>
    <col min="13313" max="13313" width="43.1640625" style="373" bestFit="1" customWidth="1"/>
    <col min="13314" max="13314" width="4.1640625" style="373" bestFit="1" customWidth="1"/>
    <col min="13315" max="13315" width="5.83203125" style="373" bestFit="1" customWidth="1"/>
    <col min="13316" max="13316" width="7.5" style="373" bestFit="1" customWidth="1"/>
    <col min="13317" max="13317" width="13.33203125" style="373" bestFit="1" customWidth="1"/>
    <col min="13318" max="13318" width="3.6640625" style="373" bestFit="1" customWidth="1"/>
    <col min="13319" max="13319" width="7" style="373" bestFit="1" customWidth="1"/>
    <col min="13320" max="13320" width="14.6640625" style="373" bestFit="1" customWidth="1"/>
    <col min="13321" max="13321" width="6.83203125" style="373" bestFit="1" customWidth="1"/>
    <col min="13322" max="13322" width="14.6640625" style="373" bestFit="1" customWidth="1"/>
    <col min="13323" max="13568" width="9.33203125" style="373"/>
    <col min="13569" max="13569" width="43.1640625" style="373" bestFit="1" customWidth="1"/>
    <col min="13570" max="13570" width="4.1640625" style="373" bestFit="1" customWidth="1"/>
    <col min="13571" max="13571" width="5.83203125" style="373" bestFit="1" customWidth="1"/>
    <col min="13572" max="13572" width="7.5" style="373" bestFit="1" customWidth="1"/>
    <col min="13573" max="13573" width="13.33203125" style="373" bestFit="1" customWidth="1"/>
    <col min="13574" max="13574" width="3.6640625" style="373" bestFit="1" customWidth="1"/>
    <col min="13575" max="13575" width="7" style="373" bestFit="1" customWidth="1"/>
    <col min="13576" max="13576" width="14.6640625" style="373" bestFit="1" customWidth="1"/>
    <col min="13577" max="13577" width="6.83203125" style="373" bestFit="1" customWidth="1"/>
    <col min="13578" max="13578" width="14.6640625" style="373" bestFit="1" customWidth="1"/>
    <col min="13579" max="13824" width="9.33203125" style="373"/>
    <col min="13825" max="13825" width="43.1640625" style="373" bestFit="1" customWidth="1"/>
    <col min="13826" max="13826" width="4.1640625" style="373" bestFit="1" customWidth="1"/>
    <col min="13827" max="13827" width="5.83203125" style="373" bestFit="1" customWidth="1"/>
    <col min="13828" max="13828" width="7.5" style="373" bestFit="1" customWidth="1"/>
    <col min="13829" max="13829" width="13.33203125" style="373" bestFit="1" customWidth="1"/>
    <col min="13830" max="13830" width="3.6640625" style="373" bestFit="1" customWidth="1"/>
    <col min="13831" max="13831" width="7" style="373" bestFit="1" customWidth="1"/>
    <col min="13832" max="13832" width="14.6640625" style="373" bestFit="1" customWidth="1"/>
    <col min="13833" max="13833" width="6.83203125" style="373" bestFit="1" customWidth="1"/>
    <col min="13834" max="13834" width="14.6640625" style="373" bestFit="1" customWidth="1"/>
    <col min="13835" max="14080" width="9.33203125" style="373"/>
    <col min="14081" max="14081" width="43.1640625" style="373" bestFit="1" customWidth="1"/>
    <col min="14082" max="14082" width="4.1640625" style="373" bestFit="1" customWidth="1"/>
    <col min="14083" max="14083" width="5.83203125" style="373" bestFit="1" customWidth="1"/>
    <col min="14084" max="14084" width="7.5" style="373" bestFit="1" customWidth="1"/>
    <col min="14085" max="14085" width="13.33203125" style="373" bestFit="1" customWidth="1"/>
    <col min="14086" max="14086" width="3.6640625" style="373" bestFit="1" customWidth="1"/>
    <col min="14087" max="14087" width="7" style="373" bestFit="1" customWidth="1"/>
    <col min="14088" max="14088" width="14.6640625" style="373" bestFit="1" customWidth="1"/>
    <col min="14089" max="14089" width="6.83203125" style="373" bestFit="1" customWidth="1"/>
    <col min="14090" max="14090" width="14.6640625" style="373" bestFit="1" customWidth="1"/>
    <col min="14091" max="14336" width="9.33203125" style="373"/>
    <col min="14337" max="14337" width="43.1640625" style="373" bestFit="1" customWidth="1"/>
    <col min="14338" max="14338" width="4.1640625" style="373" bestFit="1" customWidth="1"/>
    <col min="14339" max="14339" width="5.83203125" style="373" bestFit="1" customWidth="1"/>
    <col min="14340" max="14340" width="7.5" style="373" bestFit="1" customWidth="1"/>
    <col min="14341" max="14341" width="13.33203125" style="373" bestFit="1" customWidth="1"/>
    <col min="14342" max="14342" width="3.6640625" style="373" bestFit="1" customWidth="1"/>
    <col min="14343" max="14343" width="7" style="373" bestFit="1" customWidth="1"/>
    <col min="14344" max="14344" width="14.6640625" style="373" bestFit="1" customWidth="1"/>
    <col min="14345" max="14345" width="6.83203125" style="373" bestFit="1" customWidth="1"/>
    <col min="14346" max="14346" width="14.6640625" style="373" bestFit="1" customWidth="1"/>
    <col min="14347" max="14592" width="9.33203125" style="373"/>
    <col min="14593" max="14593" width="43.1640625" style="373" bestFit="1" customWidth="1"/>
    <col min="14594" max="14594" width="4.1640625" style="373" bestFit="1" customWidth="1"/>
    <col min="14595" max="14595" width="5.83203125" style="373" bestFit="1" customWidth="1"/>
    <col min="14596" max="14596" width="7.5" style="373" bestFit="1" customWidth="1"/>
    <col min="14597" max="14597" width="13.33203125" style="373" bestFit="1" customWidth="1"/>
    <col min="14598" max="14598" width="3.6640625" style="373" bestFit="1" customWidth="1"/>
    <col min="14599" max="14599" width="7" style="373" bestFit="1" customWidth="1"/>
    <col min="14600" max="14600" width="14.6640625" style="373" bestFit="1" customWidth="1"/>
    <col min="14601" max="14601" width="6.83203125" style="373" bestFit="1" customWidth="1"/>
    <col min="14602" max="14602" width="14.6640625" style="373" bestFit="1" customWidth="1"/>
    <col min="14603" max="14848" width="9.33203125" style="373"/>
    <col min="14849" max="14849" width="43.1640625" style="373" bestFit="1" customWidth="1"/>
    <col min="14850" max="14850" width="4.1640625" style="373" bestFit="1" customWidth="1"/>
    <col min="14851" max="14851" width="5.83203125" style="373" bestFit="1" customWidth="1"/>
    <col min="14852" max="14852" width="7.5" style="373" bestFit="1" customWidth="1"/>
    <col min="14853" max="14853" width="13.33203125" style="373" bestFit="1" customWidth="1"/>
    <col min="14854" max="14854" width="3.6640625" style="373" bestFit="1" customWidth="1"/>
    <col min="14855" max="14855" width="7" style="373" bestFit="1" customWidth="1"/>
    <col min="14856" max="14856" width="14.6640625" style="373" bestFit="1" customWidth="1"/>
    <col min="14857" max="14857" width="6.83203125" style="373" bestFit="1" customWidth="1"/>
    <col min="14858" max="14858" width="14.6640625" style="373" bestFit="1" customWidth="1"/>
    <col min="14859" max="15104" width="9.33203125" style="373"/>
    <col min="15105" max="15105" width="43.1640625" style="373" bestFit="1" customWidth="1"/>
    <col min="15106" max="15106" width="4.1640625" style="373" bestFit="1" customWidth="1"/>
    <col min="15107" max="15107" width="5.83203125" style="373" bestFit="1" customWidth="1"/>
    <col min="15108" max="15108" width="7.5" style="373" bestFit="1" customWidth="1"/>
    <col min="15109" max="15109" width="13.33203125" style="373" bestFit="1" customWidth="1"/>
    <col min="15110" max="15110" width="3.6640625" style="373" bestFit="1" customWidth="1"/>
    <col min="15111" max="15111" width="7" style="373" bestFit="1" customWidth="1"/>
    <col min="15112" max="15112" width="14.6640625" style="373" bestFit="1" customWidth="1"/>
    <col min="15113" max="15113" width="6.83203125" style="373" bestFit="1" customWidth="1"/>
    <col min="15114" max="15114" width="14.6640625" style="373" bestFit="1" customWidth="1"/>
    <col min="15115" max="15360" width="9.33203125" style="373"/>
    <col min="15361" max="15361" width="43.1640625" style="373" bestFit="1" customWidth="1"/>
    <col min="15362" max="15362" width="4.1640625" style="373" bestFit="1" customWidth="1"/>
    <col min="15363" max="15363" width="5.83203125" style="373" bestFit="1" customWidth="1"/>
    <col min="15364" max="15364" width="7.5" style="373" bestFit="1" customWidth="1"/>
    <col min="15365" max="15365" width="13.33203125" style="373" bestFit="1" customWidth="1"/>
    <col min="15366" max="15366" width="3.6640625" style="373" bestFit="1" customWidth="1"/>
    <col min="15367" max="15367" width="7" style="373" bestFit="1" customWidth="1"/>
    <col min="15368" max="15368" width="14.6640625" style="373" bestFit="1" customWidth="1"/>
    <col min="15369" max="15369" width="6.83203125" style="373" bestFit="1" customWidth="1"/>
    <col min="15370" max="15370" width="14.6640625" style="373" bestFit="1" customWidth="1"/>
    <col min="15371" max="15616" width="9.33203125" style="373"/>
    <col min="15617" max="15617" width="43.1640625" style="373" bestFit="1" customWidth="1"/>
    <col min="15618" max="15618" width="4.1640625" style="373" bestFit="1" customWidth="1"/>
    <col min="15619" max="15619" width="5.83203125" style="373" bestFit="1" customWidth="1"/>
    <col min="15620" max="15620" width="7.5" style="373" bestFit="1" customWidth="1"/>
    <col min="15621" max="15621" width="13.33203125" style="373" bestFit="1" customWidth="1"/>
    <col min="15622" max="15622" width="3.6640625" style="373" bestFit="1" customWidth="1"/>
    <col min="15623" max="15623" width="7" style="373" bestFit="1" customWidth="1"/>
    <col min="15624" max="15624" width="14.6640625" style="373" bestFit="1" customWidth="1"/>
    <col min="15625" max="15625" width="6.83203125" style="373" bestFit="1" customWidth="1"/>
    <col min="15626" max="15626" width="14.6640625" style="373" bestFit="1" customWidth="1"/>
    <col min="15627" max="15872" width="9.33203125" style="373"/>
    <col min="15873" max="15873" width="43.1640625" style="373" bestFit="1" customWidth="1"/>
    <col min="15874" max="15874" width="4.1640625" style="373" bestFit="1" customWidth="1"/>
    <col min="15875" max="15875" width="5.83203125" style="373" bestFit="1" customWidth="1"/>
    <col min="15876" max="15876" width="7.5" style="373" bestFit="1" customWidth="1"/>
    <col min="15877" max="15877" width="13.33203125" style="373" bestFit="1" customWidth="1"/>
    <col min="15878" max="15878" width="3.6640625" style="373" bestFit="1" customWidth="1"/>
    <col min="15879" max="15879" width="7" style="373" bestFit="1" customWidth="1"/>
    <col min="15880" max="15880" width="14.6640625" style="373" bestFit="1" customWidth="1"/>
    <col min="15881" max="15881" width="6.83203125" style="373" bestFit="1" customWidth="1"/>
    <col min="15882" max="15882" width="14.6640625" style="373" bestFit="1" customWidth="1"/>
    <col min="15883" max="16128" width="9.33203125" style="373"/>
    <col min="16129" max="16129" width="43.1640625" style="373" bestFit="1" customWidth="1"/>
    <col min="16130" max="16130" width="4.1640625" style="373" bestFit="1" customWidth="1"/>
    <col min="16131" max="16131" width="5.83203125" style="373" bestFit="1" customWidth="1"/>
    <col min="16132" max="16132" width="7.5" style="373" bestFit="1" customWidth="1"/>
    <col min="16133" max="16133" width="13.33203125" style="373" bestFit="1" customWidth="1"/>
    <col min="16134" max="16134" width="3.6640625" style="373" bestFit="1" customWidth="1"/>
    <col min="16135" max="16135" width="7" style="373" bestFit="1" customWidth="1"/>
    <col min="16136" max="16136" width="14.6640625" style="373" bestFit="1" customWidth="1"/>
    <col min="16137" max="16137" width="6.83203125" style="373" bestFit="1" customWidth="1"/>
    <col min="16138" max="16138" width="14.6640625" style="373" bestFit="1" customWidth="1"/>
    <col min="16139" max="16384" width="9.33203125" style="373"/>
  </cols>
  <sheetData>
    <row r="1" spans="1:10">
      <c r="A1" s="371" t="s">
        <v>2146</v>
      </c>
      <c r="B1" s="371" t="s">
        <v>2282</v>
      </c>
      <c r="C1" s="372" t="s">
        <v>2283</v>
      </c>
      <c r="D1" s="372" t="s">
        <v>2278</v>
      </c>
      <c r="E1" s="372" t="s">
        <v>2284</v>
      </c>
      <c r="F1" s="371" t="s">
        <v>2285</v>
      </c>
      <c r="G1" s="372" t="s">
        <v>2279</v>
      </c>
      <c r="H1" s="372" t="s">
        <v>2286</v>
      </c>
      <c r="I1" s="372" t="s">
        <v>2287</v>
      </c>
      <c r="J1" s="372" t="s">
        <v>2216</v>
      </c>
    </row>
    <row r="2" spans="1:10">
      <c r="A2" s="380" t="s">
        <v>1982</v>
      </c>
      <c r="B2" s="380" t="s">
        <v>19</v>
      </c>
      <c r="C2" s="381"/>
      <c r="D2" s="381"/>
      <c r="E2" s="381"/>
      <c r="F2" s="380"/>
      <c r="G2" s="381"/>
      <c r="H2" s="381"/>
      <c r="I2" s="381"/>
      <c r="J2" s="381"/>
    </row>
    <row r="3" spans="1:10">
      <c r="A3" s="374" t="s">
        <v>2288</v>
      </c>
      <c r="B3" s="374" t="s">
        <v>19</v>
      </c>
      <c r="C3" s="375"/>
      <c r="D3" s="375"/>
      <c r="E3" s="375"/>
      <c r="F3" s="374"/>
      <c r="G3" s="375"/>
      <c r="H3" s="375"/>
      <c r="I3" s="375"/>
      <c r="J3" s="375"/>
    </row>
    <row r="4" spans="1:10">
      <c r="A4" s="385" t="s">
        <v>2289</v>
      </c>
      <c r="B4" s="385" t="s">
        <v>19</v>
      </c>
      <c r="C4" s="386"/>
      <c r="D4" s="386"/>
      <c r="E4" s="386"/>
      <c r="F4" s="385"/>
      <c r="G4" s="386"/>
      <c r="H4" s="386"/>
      <c r="I4" s="386"/>
      <c r="J4" s="386"/>
    </row>
    <row r="5" spans="1:10">
      <c r="A5" s="376" t="s">
        <v>2290</v>
      </c>
      <c r="B5" s="376" t="s">
        <v>131</v>
      </c>
      <c r="C5" s="377">
        <v>9</v>
      </c>
      <c r="D5" s="377"/>
      <c r="E5" s="377"/>
      <c r="F5" s="376"/>
      <c r="G5" s="377"/>
      <c r="H5" s="377"/>
      <c r="I5" s="377"/>
      <c r="J5" s="377"/>
    </row>
    <row r="6" spans="1:10">
      <c r="A6" s="385" t="s">
        <v>2291</v>
      </c>
      <c r="B6" s="385" t="s">
        <v>19</v>
      </c>
      <c r="C6" s="386"/>
      <c r="D6" s="386"/>
      <c r="E6" s="386"/>
      <c r="F6" s="385"/>
      <c r="G6" s="386"/>
      <c r="H6" s="386"/>
      <c r="I6" s="386"/>
      <c r="J6" s="386"/>
    </row>
    <row r="7" spans="1:10">
      <c r="A7" s="376" t="s">
        <v>2292</v>
      </c>
      <c r="B7" s="376" t="s">
        <v>1985</v>
      </c>
      <c r="C7" s="377">
        <v>1</v>
      </c>
      <c r="D7" s="377"/>
      <c r="E7" s="377"/>
      <c r="F7" s="376"/>
      <c r="G7" s="377"/>
      <c r="H7" s="377"/>
      <c r="I7" s="377"/>
      <c r="J7" s="377"/>
    </row>
    <row r="8" spans="1:10">
      <c r="A8" s="374" t="s">
        <v>2293</v>
      </c>
      <c r="B8" s="374" t="s">
        <v>19</v>
      </c>
      <c r="C8" s="375"/>
      <c r="D8" s="375"/>
      <c r="E8" s="375"/>
      <c r="F8" s="374"/>
      <c r="G8" s="375"/>
      <c r="H8" s="375"/>
      <c r="I8" s="375"/>
      <c r="J8" s="375"/>
    </row>
    <row r="9" spans="1:10">
      <c r="A9" s="374" t="s">
        <v>2294</v>
      </c>
      <c r="B9" s="374" t="s">
        <v>19</v>
      </c>
      <c r="C9" s="375"/>
      <c r="D9" s="375"/>
      <c r="E9" s="375"/>
      <c r="F9" s="374"/>
      <c r="G9" s="375"/>
      <c r="H9" s="375"/>
      <c r="I9" s="375"/>
      <c r="J9" s="375"/>
    </row>
    <row r="10" spans="1:10">
      <c r="A10" s="385" t="s">
        <v>2295</v>
      </c>
      <c r="B10" s="385" t="s">
        <v>19</v>
      </c>
      <c r="C10" s="386"/>
      <c r="D10" s="386"/>
      <c r="E10" s="386"/>
      <c r="F10" s="385"/>
      <c r="G10" s="386"/>
      <c r="H10" s="386"/>
      <c r="I10" s="386"/>
      <c r="J10" s="386"/>
    </row>
    <row r="11" spans="1:10">
      <c r="A11" s="385" t="s">
        <v>2296</v>
      </c>
      <c r="B11" s="385" t="s">
        <v>19</v>
      </c>
      <c r="C11" s="386"/>
      <c r="D11" s="386"/>
      <c r="E11" s="386"/>
      <c r="F11" s="385"/>
      <c r="G11" s="386"/>
      <c r="H11" s="386"/>
      <c r="I11" s="386"/>
      <c r="J11" s="386"/>
    </row>
    <row r="12" spans="1:10">
      <c r="A12" s="376" t="s">
        <v>2297</v>
      </c>
      <c r="B12" s="376" t="s">
        <v>131</v>
      </c>
      <c r="C12" s="377">
        <v>9</v>
      </c>
      <c r="D12" s="377"/>
      <c r="E12" s="377"/>
      <c r="F12" s="376"/>
      <c r="G12" s="377"/>
      <c r="H12" s="377"/>
      <c r="I12" s="377"/>
      <c r="J12" s="377"/>
    </row>
    <row r="13" spans="1:10">
      <c r="A13" s="385" t="s">
        <v>2298</v>
      </c>
      <c r="B13" s="385" t="s">
        <v>19</v>
      </c>
      <c r="C13" s="386"/>
      <c r="D13" s="386"/>
      <c r="E13" s="386"/>
      <c r="F13" s="385"/>
      <c r="G13" s="386"/>
      <c r="H13" s="386"/>
      <c r="I13" s="386"/>
      <c r="J13" s="386"/>
    </row>
    <row r="14" spans="1:10">
      <c r="A14" s="376" t="s">
        <v>2299</v>
      </c>
      <c r="B14" s="376" t="s">
        <v>1985</v>
      </c>
      <c r="C14" s="377">
        <v>1</v>
      </c>
      <c r="D14" s="377"/>
      <c r="E14" s="377"/>
      <c r="F14" s="376"/>
      <c r="G14" s="377"/>
      <c r="H14" s="377"/>
      <c r="I14" s="377"/>
      <c r="J14" s="377"/>
    </row>
    <row r="15" spans="1:10">
      <c r="A15" s="385" t="s">
        <v>2300</v>
      </c>
      <c r="B15" s="385" t="s">
        <v>19</v>
      </c>
      <c r="C15" s="386"/>
      <c r="D15" s="386"/>
      <c r="E15" s="386"/>
      <c r="F15" s="385"/>
      <c r="G15" s="386"/>
      <c r="H15" s="386"/>
      <c r="I15" s="386"/>
      <c r="J15" s="386"/>
    </row>
    <row r="16" spans="1:10">
      <c r="A16" s="376" t="s">
        <v>2301</v>
      </c>
      <c r="B16" s="376" t="s">
        <v>1985</v>
      </c>
      <c r="C16" s="377">
        <v>8</v>
      </c>
      <c r="D16" s="377"/>
      <c r="E16" s="377"/>
      <c r="F16" s="376"/>
      <c r="G16" s="377"/>
      <c r="H16" s="377"/>
      <c r="I16" s="377"/>
      <c r="J16" s="377"/>
    </row>
    <row r="17" spans="1:10">
      <c r="A17" s="385" t="s">
        <v>2291</v>
      </c>
      <c r="B17" s="385" t="s">
        <v>19</v>
      </c>
      <c r="C17" s="386"/>
      <c r="D17" s="386"/>
      <c r="E17" s="386"/>
      <c r="F17" s="385"/>
      <c r="G17" s="386"/>
      <c r="H17" s="386"/>
      <c r="I17" s="386"/>
      <c r="J17" s="386"/>
    </row>
    <row r="18" spans="1:10">
      <c r="A18" s="376" t="s">
        <v>2302</v>
      </c>
      <c r="B18" s="376" t="s">
        <v>1985</v>
      </c>
      <c r="C18" s="377">
        <v>1</v>
      </c>
      <c r="D18" s="377"/>
      <c r="E18" s="377"/>
      <c r="F18" s="376"/>
      <c r="G18" s="377"/>
      <c r="H18" s="377"/>
      <c r="I18" s="377"/>
      <c r="J18" s="377"/>
    </row>
    <row r="19" spans="1:10">
      <c r="A19" s="376" t="s">
        <v>2303</v>
      </c>
      <c r="B19" s="376" t="s">
        <v>1985</v>
      </c>
      <c r="C19" s="377">
        <v>2</v>
      </c>
      <c r="D19" s="377"/>
      <c r="E19" s="377"/>
      <c r="F19" s="376"/>
      <c r="G19" s="377"/>
      <c r="H19" s="377"/>
      <c r="I19" s="377"/>
      <c r="J19" s="377"/>
    </row>
    <row r="20" spans="1:10">
      <c r="A20" s="385" t="s">
        <v>2304</v>
      </c>
      <c r="B20" s="385" t="s">
        <v>19</v>
      </c>
      <c r="C20" s="386"/>
      <c r="D20" s="386"/>
      <c r="E20" s="386"/>
      <c r="F20" s="385"/>
      <c r="G20" s="386"/>
      <c r="H20" s="386"/>
      <c r="I20" s="386"/>
      <c r="J20" s="386"/>
    </row>
    <row r="21" spans="1:10">
      <c r="A21" s="376" t="s">
        <v>2305</v>
      </c>
      <c r="B21" s="376" t="s">
        <v>1985</v>
      </c>
      <c r="C21" s="377">
        <v>1</v>
      </c>
      <c r="D21" s="377"/>
      <c r="E21" s="377"/>
      <c r="F21" s="376"/>
      <c r="G21" s="377"/>
      <c r="H21" s="377"/>
      <c r="I21" s="377"/>
      <c r="J21" s="377"/>
    </row>
    <row r="22" spans="1:10">
      <c r="A22" s="376" t="s">
        <v>2306</v>
      </c>
      <c r="B22" s="376" t="s">
        <v>1985</v>
      </c>
      <c r="C22" s="377">
        <v>1</v>
      </c>
      <c r="D22" s="377"/>
      <c r="E22" s="377"/>
      <c r="F22" s="376"/>
      <c r="G22" s="377"/>
      <c r="H22" s="377"/>
      <c r="I22" s="377"/>
      <c r="J22" s="377"/>
    </row>
    <row r="23" spans="1:10">
      <c r="A23" s="374" t="s">
        <v>2307</v>
      </c>
      <c r="B23" s="374" t="s">
        <v>19</v>
      </c>
      <c r="C23" s="375"/>
      <c r="D23" s="375"/>
      <c r="E23" s="375"/>
      <c r="F23" s="374"/>
      <c r="G23" s="375"/>
      <c r="H23" s="375"/>
      <c r="I23" s="375"/>
      <c r="J23" s="375"/>
    </row>
    <row r="24" spans="1:10">
      <c r="A24" s="385" t="s">
        <v>2308</v>
      </c>
      <c r="B24" s="385" t="s">
        <v>19</v>
      </c>
      <c r="C24" s="386"/>
      <c r="D24" s="386"/>
      <c r="E24" s="386"/>
      <c r="F24" s="385"/>
      <c r="G24" s="386"/>
      <c r="H24" s="386"/>
      <c r="I24" s="386"/>
      <c r="J24" s="386"/>
    </row>
    <row r="25" spans="1:10">
      <c r="A25" s="376" t="s">
        <v>2309</v>
      </c>
      <c r="B25" s="376" t="s">
        <v>2013</v>
      </c>
      <c r="C25" s="377">
        <v>10</v>
      </c>
      <c r="D25" s="377"/>
      <c r="E25" s="377"/>
      <c r="F25" s="376"/>
      <c r="G25" s="377"/>
      <c r="H25" s="377"/>
      <c r="I25" s="377"/>
      <c r="J25" s="377"/>
    </row>
    <row r="26" spans="1:10">
      <c r="A26" s="385" t="s">
        <v>2310</v>
      </c>
      <c r="B26" s="385" t="s">
        <v>19</v>
      </c>
      <c r="C26" s="386"/>
      <c r="D26" s="386"/>
      <c r="E26" s="386"/>
      <c r="F26" s="385"/>
      <c r="G26" s="386"/>
      <c r="H26" s="386"/>
      <c r="I26" s="386"/>
      <c r="J26" s="386"/>
    </row>
    <row r="27" spans="1:10">
      <c r="A27" s="376" t="s">
        <v>2311</v>
      </c>
      <c r="B27" s="376" t="s">
        <v>2013</v>
      </c>
      <c r="C27" s="377">
        <v>5</v>
      </c>
      <c r="D27" s="377"/>
      <c r="E27" s="377"/>
      <c r="F27" s="376"/>
      <c r="G27" s="377"/>
      <c r="H27" s="377"/>
      <c r="I27" s="377"/>
      <c r="J27" s="377"/>
    </row>
    <row r="28" spans="1:10">
      <c r="A28" s="385" t="s">
        <v>2312</v>
      </c>
      <c r="B28" s="385" t="s">
        <v>19</v>
      </c>
      <c r="C28" s="386"/>
      <c r="D28" s="386"/>
      <c r="E28" s="386"/>
      <c r="F28" s="385"/>
      <c r="G28" s="386"/>
      <c r="H28" s="386"/>
      <c r="I28" s="386"/>
      <c r="J28" s="386"/>
    </row>
    <row r="29" spans="1:10">
      <c r="A29" s="385" t="s">
        <v>2313</v>
      </c>
      <c r="B29" s="385" t="s">
        <v>19</v>
      </c>
      <c r="C29" s="386"/>
      <c r="D29" s="386"/>
      <c r="E29" s="386"/>
      <c r="F29" s="385"/>
      <c r="G29" s="386"/>
      <c r="H29" s="386"/>
      <c r="I29" s="386"/>
      <c r="J29" s="386"/>
    </row>
    <row r="30" spans="1:10">
      <c r="A30" s="376" t="s">
        <v>2314</v>
      </c>
      <c r="B30" s="376" t="s">
        <v>2013</v>
      </c>
      <c r="C30" s="377">
        <v>10</v>
      </c>
      <c r="D30" s="377"/>
      <c r="E30" s="377"/>
      <c r="F30" s="376"/>
      <c r="G30" s="377"/>
      <c r="H30" s="377"/>
      <c r="I30" s="377"/>
      <c r="J30" s="377"/>
    </row>
    <row r="31" spans="1:10">
      <c r="A31" s="376" t="s">
        <v>19</v>
      </c>
      <c r="B31" s="376" t="s">
        <v>19</v>
      </c>
      <c r="C31" s="377"/>
      <c r="D31" s="377"/>
      <c r="E31" s="377"/>
      <c r="F31" s="376"/>
      <c r="G31" s="377"/>
      <c r="H31" s="377"/>
      <c r="I31" s="377"/>
      <c r="J31" s="377"/>
    </row>
    <row r="32" spans="1:10">
      <c r="A32" s="376" t="s">
        <v>2315</v>
      </c>
      <c r="B32" s="376" t="s">
        <v>19</v>
      </c>
      <c r="C32" s="377"/>
      <c r="D32" s="377"/>
      <c r="E32" s="377"/>
      <c r="F32" s="376"/>
      <c r="G32" s="377"/>
      <c r="H32" s="377"/>
      <c r="I32" s="377"/>
      <c r="J32" s="377"/>
    </row>
    <row r="33" spans="1:10">
      <c r="A33" s="380" t="s">
        <v>2316</v>
      </c>
      <c r="B33" s="380" t="s">
        <v>19</v>
      </c>
      <c r="C33" s="381"/>
      <c r="D33" s="381"/>
      <c r="E33" s="381"/>
      <c r="F33" s="380"/>
      <c r="G33" s="381"/>
      <c r="H33" s="381"/>
      <c r="I33" s="381"/>
      <c r="J33" s="381"/>
    </row>
    <row r="34" spans="1:10">
      <c r="A34" s="376" t="s">
        <v>19</v>
      </c>
      <c r="B34" s="376" t="s">
        <v>19</v>
      </c>
      <c r="C34" s="377"/>
      <c r="D34" s="377"/>
      <c r="E34" s="377"/>
      <c r="F34" s="376" t="s">
        <v>19</v>
      </c>
      <c r="G34" s="377"/>
      <c r="H34" s="377"/>
      <c r="I34" s="377"/>
      <c r="J34" s="377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B11" sqref="B11"/>
    </sheetView>
  </sheetViews>
  <sheetFormatPr defaultRowHeight="15"/>
  <cols>
    <col min="1" max="1" width="28" style="383" bestFit="1" customWidth="1"/>
    <col min="2" max="2" width="74.1640625" style="383" bestFit="1" customWidth="1"/>
    <col min="3" max="256" width="9.33203125" style="373"/>
    <col min="257" max="257" width="28" style="373" bestFit="1" customWidth="1"/>
    <col min="258" max="258" width="74.1640625" style="373" bestFit="1" customWidth="1"/>
    <col min="259" max="512" width="9.33203125" style="373"/>
    <col min="513" max="513" width="28" style="373" bestFit="1" customWidth="1"/>
    <col min="514" max="514" width="74.1640625" style="373" bestFit="1" customWidth="1"/>
    <col min="515" max="768" width="9.33203125" style="373"/>
    <col min="769" max="769" width="28" style="373" bestFit="1" customWidth="1"/>
    <col min="770" max="770" width="74.1640625" style="373" bestFit="1" customWidth="1"/>
    <col min="771" max="1024" width="9.33203125" style="373"/>
    <col min="1025" max="1025" width="28" style="373" bestFit="1" customWidth="1"/>
    <col min="1026" max="1026" width="74.1640625" style="373" bestFit="1" customWidth="1"/>
    <col min="1027" max="1280" width="9.33203125" style="373"/>
    <col min="1281" max="1281" width="28" style="373" bestFit="1" customWidth="1"/>
    <col min="1282" max="1282" width="74.1640625" style="373" bestFit="1" customWidth="1"/>
    <col min="1283" max="1536" width="9.33203125" style="373"/>
    <col min="1537" max="1537" width="28" style="373" bestFit="1" customWidth="1"/>
    <col min="1538" max="1538" width="74.1640625" style="373" bestFit="1" customWidth="1"/>
    <col min="1539" max="1792" width="9.33203125" style="373"/>
    <col min="1793" max="1793" width="28" style="373" bestFit="1" customWidth="1"/>
    <col min="1794" max="1794" width="74.1640625" style="373" bestFit="1" customWidth="1"/>
    <col min="1795" max="2048" width="9.33203125" style="373"/>
    <col min="2049" max="2049" width="28" style="373" bestFit="1" customWidth="1"/>
    <col min="2050" max="2050" width="74.1640625" style="373" bestFit="1" customWidth="1"/>
    <col min="2051" max="2304" width="9.33203125" style="373"/>
    <col min="2305" max="2305" width="28" style="373" bestFit="1" customWidth="1"/>
    <col min="2306" max="2306" width="74.1640625" style="373" bestFit="1" customWidth="1"/>
    <col min="2307" max="2560" width="9.33203125" style="373"/>
    <col min="2561" max="2561" width="28" style="373" bestFit="1" customWidth="1"/>
    <col min="2562" max="2562" width="74.1640625" style="373" bestFit="1" customWidth="1"/>
    <col min="2563" max="2816" width="9.33203125" style="373"/>
    <col min="2817" max="2817" width="28" style="373" bestFit="1" customWidth="1"/>
    <col min="2818" max="2818" width="74.1640625" style="373" bestFit="1" customWidth="1"/>
    <col min="2819" max="3072" width="9.33203125" style="373"/>
    <col min="3073" max="3073" width="28" style="373" bestFit="1" customWidth="1"/>
    <col min="3074" max="3074" width="74.1640625" style="373" bestFit="1" customWidth="1"/>
    <col min="3075" max="3328" width="9.33203125" style="373"/>
    <col min="3329" max="3329" width="28" style="373" bestFit="1" customWidth="1"/>
    <col min="3330" max="3330" width="74.1640625" style="373" bestFit="1" customWidth="1"/>
    <col min="3331" max="3584" width="9.33203125" style="373"/>
    <col min="3585" max="3585" width="28" style="373" bestFit="1" customWidth="1"/>
    <col min="3586" max="3586" width="74.1640625" style="373" bestFit="1" customWidth="1"/>
    <col min="3587" max="3840" width="9.33203125" style="373"/>
    <col min="3841" max="3841" width="28" style="373" bestFit="1" customWidth="1"/>
    <col min="3842" max="3842" width="74.1640625" style="373" bestFit="1" customWidth="1"/>
    <col min="3843" max="4096" width="9.33203125" style="373"/>
    <col min="4097" max="4097" width="28" style="373" bestFit="1" customWidth="1"/>
    <col min="4098" max="4098" width="74.1640625" style="373" bestFit="1" customWidth="1"/>
    <col min="4099" max="4352" width="9.33203125" style="373"/>
    <col min="4353" max="4353" width="28" style="373" bestFit="1" customWidth="1"/>
    <col min="4354" max="4354" width="74.1640625" style="373" bestFit="1" customWidth="1"/>
    <col min="4355" max="4608" width="9.33203125" style="373"/>
    <col min="4609" max="4609" width="28" style="373" bestFit="1" customWidth="1"/>
    <col min="4610" max="4610" width="74.1640625" style="373" bestFit="1" customWidth="1"/>
    <col min="4611" max="4864" width="9.33203125" style="373"/>
    <col min="4865" max="4865" width="28" style="373" bestFit="1" customWidth="1"/>
    <col min="4866" max="4866" width="74.1640625" style="373" bestFit="1" customWidth="1"/>
    <col min="4867" max="5120" width="9.33203125" style="373"/>
    <col min="5121" max="5121" width="28" style="373" bestFit="1" customWidth="1"/>
    <col min="5122" max="5122" width="74.1640625" style="373" bestFit="1" customWidth="1"/>
    <col min="5123" max="5376" width="9.33203125" style="373"/>
    <col min="5377" max="5377" width="28" style="373" bestFit="1" customWidth="1"/>
    <col min="5378" max="5378" width="74.1640625" style="373" bestFit="1" customWidth="1"/>
    <col min="5379" max="5632" width="9.33203125" style="373"/>
    <col min="5633" max="5633" width="28" style="373" bestFit="1" customWidth="1"/>
    <col min="5634" max="5634" width="74.1640625" style="373" bestFit="1" customWidth="1"/>
    <col min="5635" max="5888" width="9.33203125" style="373"/>
    <col min="5889" max="5889" width="28" style="373" bestFit="1" customWidth="1"/>
    <col min="5890" max="5890" width="74.1640625" style="373" bestFit="1" customWidth="1"/>
    <col min="5891" max="6144" width="9.33203125" style="373"/>
    <col min="6145" max="6145" width="28" style="373" bestFit="1" customWidth="1"/>
    <col min="6146" max="6146" width="74.1640625" style="373" bestFit="1" customWidth="1"/>
    <col min="6147" max="6400" width="9.33203125" style="373"/>
    <col min="6401" max="6401" width="28" style="373" bestFit="1" customWidth="1"/>
    <col min="6402" max="6402" width="74.1640625" style="373" bestFit="1" customWidth="1"/>
    <col min="6403" max="6656" width="9.33203125" style="373"/>
    <col min="6657" max="6657" width="28" style="373" bestFit="1" customWidth="1"/>
    <col min="6658" max="6658" width="74.1640625" style="373" bestFit="1" customWidth="1"/>
    <col min="6659" max="6912" width="9.33203125" style="373"/>
    <col min="6913" max="6913" width="28" style="373" bestFit="1" customWidth="1"/>
    <col min="6914" max="6914" width="74.1640625" style="373" bestFit="1" customWidth="1"/>
    <col min="6915" max="7168" width="9.33203125" style="373"/>
    <col min="7169" max="7169" width="28" style="373" bestFit="1" customWidth="1"/>
    <col min="7170" max="7170" width="74.1640625" style="373" bestFit="1" customWidth="1"/>
    <col min="7171" max="7424" width="9.33203125" style="373"/>
    <col min="7425" max="7425" width="28" style="373" bestFit="1" customWidth="1"/>
    <col min="7426" max="7426" width="74.1640625" style="373" bestFit="1" customWidth="1"/>
    <col min="7427" max="7680" width="9.33203125" style="373"/>
    <col min="7681" max="7681" width="28" style="373" bestFit="1" customWidth="1"/>
    <col min="7682" max="7682" width="74.1640625" style="373" bestFit="1" customWidth="1"/>
    <col min="7683" max="7936" width="9.33203125" style="373"/>
    <col min="7937" max="7937" width="28" style="373" bestFit="1" customWidth="1"/>
    <col min="7938" max="7938" width="74.1640625" style="373" bestFit="1" customWidth="1"/>
    <col min="7939" max="8192" width="9.33203125" style="373"/>
    <col min="8193" max="8193" width="28" style="373" bestFit="1" customWidth="1"/>
    <col min="8194" max="8194" width="74.1640625" style="373" bestFit="1" customWidth="1"/>
    <col min="8195" max="8448" width="9.33203125" style="373"/>
    <col min="8449" max="8449" width="28" style="373" bestFit="1" customWidth="1"/>
    <col min="8450" max="8450" width="74.1640625" style="373" bestFit="1" customWidth="1"/>
    <col min="8451" max="8704" width="9.33203125" style="373"/>
    <col min="8705" max="8705" width="28" style="373" bestFit="1" customWidth="1"/>
    <col min="8706" max="8706" width="74.1640625" style="373" bestFit="1" customWidth="1"/>
    <col min="8707" max="8960" width="9.33203125" style="373"/>
    <col min="8961" max="8961" width="28" style="373" bestFit="1" customWidth="1"/>
    <col min="8962" max="8962" width="74.1640625" style="373" bestFit="1" customWidth="1"/>
    <col min="8963" max="9216" width="9.33203125" style="373"/>
    <col min="9217" max="9217" width="28" style="373" bestFit="1" customWidth="1"/>
    <col min="9218" max="9218" width="74.1640625" style="373" bestFit="1" customWidth="1"/>
    <col min="9219" max="9472" width="9.33203125" style="373"/>
    <col min="9473" max="9473" width="28" style="373" bestFit="1" customWidth="1"/>
    <col min="9474" max="9474" width="74.1640625" style="373" bestFit="1" customWidth="1"/>
    <col min="9475" max="9728" width="9.33203125" style="373"/>
    <col min="9729" max="9729" width="28" style="373" bestFit="1" customWidth="1"/>
    <col min="9730" max="9730" width="74.1640625" style="373" bestFit="1" customWidth="1"/>
    <col min="9731" max="9984" width="9.33203125" style="373"/>
    <col min="9985" max="9985" width="28" style="373" bestFit="1" customWidth="1"/>
    <col min="9986" max="9986" width="74.1640625" style="373" bestFit="1" customWidth="1"/>
    <col min="9987" max="10240" width="9.33203125" style="373"/>
    <col min="10241" max="10241" width="28" style="373" bestFit="1" customWidth="1"/>
    <col min="10242" max="10242" width="74.1640625" style="373" bestFit="1" customWidth="1"/>
    <col min="10243" max="10496" width="9.33203125" style="373"/>
    <col min="10497" max="10497" width="28" style="373" bestFit="1" customWidth="1"/>
    <col min="10498" max="10498" width="74.1640625" style="373" bestFit="1" customWidth="1"/>
    <col min="10499" max="10752" width="9.33203125" style="373"/>
    <col min="10753" max="10753" width="28" style="373" bestFit="1" customWidth="1"/>
    <col min="10754" max="10754" width="74.1640625" style="373" bestFit="1" customWidth="1"/>
    <col min="10755" max="11008" width="9.33203125" style="373"/>
    <col min="11009" max="11009" width="28" style="373" bestFit="1" customWidth="1"/>
    <col min="11010" max="11010" width="74.1640625" style="373" bestFit="1" customWidth="1"/>
    <col min="11011" max="11264" width="9.33203125" style="373"/>
    <col min="11265" max="11265" width="28" style="373" bestFit="1" customWidth="1"/>
    <col min="11266" max="11266" width="74.1640625" style="373" bestFit="1" customWidth="1"/>
    <col min="11267" max="11520" width="9.33203125" style="373"/>
    <col min="11521" max="11521" width="28" style="373" bestFit="1" customWidth="1"/>
    <col min="11522" max="11522" width="74.1640625" style="373" bestFit="1" customWidth="1"/>
    <col min="11523" max="11776" width="9.33203125" style="373"/>
    <col min="11777" max="11777" width="28" style="373" bestFit="1" customWidth="1"/>
    <col min="11778" max="11778" width="74.1640625" style="373" bestFit="1" customWidth="1"/>
    <col min="11779" max="12032" width="9.33203125" style="373"/>
    <col min="12033" max="12033" width="28" style="373" bestFit="1" customWidth="1"/>
    <col min="12034" max="12034" width="74.1640625" style="373" bestFit="1" customWidth="1"/>
    <col min="12035" max="12288" width="9.33203125" style="373"/>
    <col min="12289" max="12289" width="28" style="373" bestFit="1" customWidth="1"/>
    <col min="12290" max="12290" width="74.1640625" style="373" bestFit="1" customWidth="1"/>
    <col min="12291" max="12544" width="9.33203125" style="373"/>
    <col min="12545" max="12545" width="28" style="373" bestFit="1" customWidth="1"/>
    <col min="12546" max="12546" width="74.1640625" style="373" bestFit="1" customWidth="1"/>
    <col min="12547" max="12800" width="9.33203125" style="373"/>
    <col min="12801" max="12801" width="28" style="373" bestFit="1" customWidth="1"/>
    <col min="12802" max="12802" width="74.1640625" style="373" bestFit="1" customWidth="1"/>
    <col min="12803" max="13056" width="9.33203125" style="373"/>
    <col min="13057" max="13057" width="28" style="373" bestFit="1" customWidth="1"/>
    <col min="13058" max="13058" width="74.1640625" style="373" bestFit="1" customWidth="1"/>
    <col min="13059" max="13312" width="9.33203125" style="373"/>
    <col min="13313" max="13313" width="28" style="373" bestFit="1" customWidth="1"/>
    <col min="13314" max="13314" width="74.1640625" style="373" bestFit="1" customWidth="1"/>
    <col min="13315" max="13568" width="9.33203125" style="373"/>
    <col min="13569" max="13569" width="28" style="373" bestFit="1" customWidth="1"/>
    <col min="13570" max="13570" width="74.1640625" style="373" bestFit="1" customWidth="1"/>
    <col min="13571" max="13824" width="9.33203125" style="373"/>
    <col min="13825" max="13825" width="28" style="373" bestFit="1" customWidth="1"/>
    <col min="13826" max="13826" width="74.1640625" style="373" bestFit="1" customWidth="1"/>
    <col min="13827" max="14080" width="9.33203125" style="373"/>
    <col min="14081" max="14081" width="28" style="373" bestFit="1" customWidth="1"/>
    <col min="14082" max="14082" width="74.1640625" style="373" bestFit="1" customWidth="1"/>
    <col min="14083" max="14336" width="9.33203125" style="373"/>
    <col min="14337" max="14337" width="28" style="373" bestFit="1" customWidth="1"/>
    <col min="14338" max="14338" width="74.1640625" style="373" bestFit="1" customWidth="1"/>
    <col min="14339" max="14592" width="9.33203125" style="373"/>
    <col min="14593" max="14593" width="28" style="373" bestFit="1" customWidth="1"/>
    <col min="14594" max="14594" width="74.1640625" style="373" bestFit="1" customWidth="1"/>
    <col min="14595" max="14848" width="9.33203125" style="373"/>
    <col min="14849" max="14849" width="28" style="373" bestFit="1" customWidth="1"/>
    <col min="14850" max="14850" width="74.1640625" style="373" bestFit="1" customWidth="1"/>
    <col min="14851" max="15104" width="9.33203125" style="373"/>
    <col min="15105" max="15105" width="28" style="373" bestFit="1" customWidth="1"/>
    <col min="15106" max="15106" width="74.1640625" style="373" bestFit="1" customWidth="1"/>
    <col min="15107" max="15360" width="9.33203125" style="373"/>
    <col min="15361" max="15361" width="28" style="373" bestFit="1" customWidth="1"/>
    <col min="15362" max="15362" width="74.1640625" style="373" bestFit="1" customWidth="1"/>
    <col min="15363" max="15616" width="9.33203125" style="373"/>
    <col min="15617" max="15617" width="28" style="373" bestFit="1" customWidth="1"/>
    <col min="15618" max="15618" width="74.1640625" style="373" bestFit="1" customWidth="1"/>
    <col min="15619" max="15872" width="9.33203125" style="373"/>
    <col min="15873" max="15873" width="28" style="373" bestFit="1" customWidth="1"/>
    <col min="15874" max="15874" width="74.1640625" style="373" bestFit="1" customWidth="1"/>
    <col min="15875" max="16128" width="9.33203125" style="373"/>
    <col min="16129" max="16129" width="28" style="373" bestFit="1" customWidth="1"/>
    <col min="16130" max="16130" width="74.1640625" style="373" bestFit="1" customWidth="1"/>
    <col min="16131" max="16384" width="9.33203125" style="373"/>
  </cols>
  <sheetData>
    <row r="1" spans="1:2">
      <c r="A1" s="371" t="s">
        <v>2146</v>
      </c>
      <c r="B1" s="371" t="s">
        <v>2254</v>
      </c>
    </row>
    <row r="2" spans="1:2">
      <c r="A2" s="371" t="s">
        <v>2317</v>
      </c>
      <c r="B2" s="380" t="s">
        <v>2318</v>
      </c>
    </row>
    <row r="3" spans="1:2">
      <c r="A3" s="371" t="s">
        <v>2319</v>
      </c>
      <c r="B3" s="374" t="s">
        <v>2320</v>
      </c>
    </row>
    <row r="4" spans="1:2">
      <c r="A4" s="371" t="s">
        <v>2321</v>
      </c>
      <c r="B4" s="374" t="s">
        <v>2322</v>
      </c>
    </row>
    <row r="5" spans="1:2">
      <c r="A5" s="371" t="s">
        <v>2323</v>
      </c>
      <c r="B5" s="374" t="s">
        <v>2324</v>
      </c>
    </row>
    <row r="6" spans="1:2">
      <c r="A6" s="371" t="s">
        <v>2325</v>
      </c>
      <c r="B6" s="374" t="s">
        <v>19</v>
      </c>
    </row>
    <row r="7" spans="1:2">
      <c r="A7" s="371" t="s">
        <v>2326</v>
      </c>
      <c r="B7" s="374" t="s">
        <v>2327</v>
      </c>
    </row>
    <row r="8" spans="1:2">
      <c r="A8" s="371" t="s">
        <v>2328</v>
      </c>
      <c r="B8" s="374" t="s">
        <v>19</v>
      </c>
    </row>
    <row r="9" spans="1:2">
      <c r="A9" s="371" t="s">
        <v>2329</v>
      </c>
      <c r="B9" s="374" t="s">
        <v>2330</v>
      </c>
    </row>
    <row r="10" spans="1:2">
      <c r="A10" s="371" t="s">
        <v>2331</v>
      </c>
      <c r="B10" s="374" t="s">
        <v>19</v>
      </c>
    </row>
    <row r="11" spans="1:2">
      <c r="A11" s="371" t="s">
        <v>2160</v>
      </c>
      <c r="B11" s="374" t="s">
        <v>2332</v>
      </c>
    </row>
    <row r="12" spans="1:2">
      <c r="A12" s="371" t="s">
        <v>2333</v>
      </c>
      <c r="B12" s="374" t="s">
        <v>19</v>
      </c>
    </row>
    <row r="13" spans="1:2">
      <c r="A13" s="371" t="s">
        <v>2334</v>
      </c>
      <c r="B13" s="374" t="s">
        <v>2335</v>
      </c>
    </row>
    <row r="14" spans="1:2">
      <c r="A14" s="371" t="s">
        <v>2180</v>
      </c>
      <c r="B14" s="374" t="s">
        <v>2336</v>
      </c>
    </row>
    <row r="15" spans="1:2">
      <c r="A15" s="371" t="s">
        <v>19</v>
      </c>
      <c r="B15" s="376" t="s">
        <v>19</v>
      </c>
    </row>
    <row r="16" spans="1:2">
      <c r="A16" s="371" t="s">
        <v>2337</v>
      </c>
      <c r="B16" s="378" t="s">
        <v>2338</v>
      </c>
    </row>
    <row r="17" spans="1:2">
      <c r="A17" s="371" t="s">
        <v>2339</v>
      </c>
      <c r="B17" s="378" t="s">
        <v>2340</v>
      </c>
    </row>
    <row r="18" spans="1:2">
      <c r="A18" s="371" t="s">
        <v>2341</v>
      </c>
      <c r="B18" s="378" t="s">
        <v>2342</v>
      </c>
    </row>
    <row r="19" spans="1:2">
      <c r="A19" s="371" t="s">
        <v>2343</v>
      </c>
      <c r="B19" s="378" t="s">
        <v>2344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6"/>
      <c r="C3" s="107"/>
      <c r="D3" s="107"/>
      <c r="E3" s="107"/>
      <c r="F3" s="107"/>
      <c r="G3" s="107"/>
      <c r="H3" s="24"/>
    </row>
    <row r="4" spans="1:8" s="1" customFormat="1" ht="24.95" customHeight="1">
      <c r="B4" s="24"/>
      <c r="C4" s="108" t="s">
        <v>2043</v>
      </c>
      <c r="H4" s="24"/>
    </row>
    <row r="5" spans="1:8" s="1" customFormat="1" ht="12" customHeight="1">
      <c r="B5" s="24"/>
      <c r="C5" s="270" t="s">
        <v>13</v>
      </c>
      <c r="D5" s="436" t="s">
        <v>14</v>
      </c>
      <c r="E5" s="387"/>
      <c r="F5" s="387"/>
      <c r="H5" s="24"/>
    </row>
    <row r="6" spans="1:8" s="1" customFormat="1" ht="36.950000000000003" customHeight="1">
      <c r="B6" s="24"/>
      <c r="C6" s="271" t="s">
        <v>16</v>
      </c>
      <c r="D6" s="437" t="s">
        <v>17</v>
      </c>
      <c r="E6" s="387"/>
      <c r="F6" s="387"/>
      <c r="H6" s="24"/>
    </row>
    <row r="7" spans="1:8" s="1" customFormat="1" ht="16.5" customHeight="1">
      <c r="B7" s="24"/>
      <c r="C7" s="110" t="s">
        <v>23</v>
      </c>
      <c r="D7" s="113" t="str">
        <f>'Rekapitulace stavby'!AN8</f>
        <v>14. 7. 2022</v>
      </c>
      <c r="H7" s="24"/>
    </row>
    <row r="8" spans="1:8" s="2" customFormat="1" ht="10.9" customHeight="1">
      <c r="A8" s="38"/>
      <c r="B8" s="43"/>
      <c r="C8" s="38"/>
      <c r="D8" s="38"/>
      <c r="E8" s="38"/>
      <c r="F8" s="38"/>
      <c r="G8" s="38"/>
      <c r="H8" s="43"/>
    </row>
    <row r="9" spans="1:8" s="11" customFormat="1" ht="29.25" customHeight="1">
      <c r="A9" s="151"/>
      <c r="B9" s="272"/>
      <c r="C9" s="273" t="s">
        <v>58</v>
      </c>
      <c r="D9" s="274" t="s">
        <v>59</v>
      </c>
      <c r="E9" s="274" t="s">
        <v>198</v>
      </c>
      <c r="F9" s="275" t="s">
        <v>2044</v>
      </c>
      <c r="G9" s="151"/>
      <c r="H9" s="272"/>
    </row>
    <row r="10" spans="1:8" s="2" customFormat="1" ht="26.45" customHeight="1">
      <c r="A10" s="38"/>
      <c r="B10" s="43"/>
      <c r="C10" s="276" t="s">
        <v>2045</v>
      </c>
      <c r="D10" s="276" t="s">
        <v>83</v>
      </c>
      <c r="E10" s="38"/>
      <c r="F10" s="38"/>
      <c r="G10" s="38"/>
      <c r="H10" s="43"/>
    </row>
    <row r="11" spans="1:8" s="2" customFormat="1" ht="16.899999999999999" customHeight="1">
      <c r="A11" s="38"/>
      <c r="B11" s="43"/>
      <c r="C11" s="277" t="s">
        <v>126</v>
      </c>
      <c r="D11" s="278" t="s">
        <v>127</v>
      </c>
      <c r="E11" s="279" t="s">
        <v>107</v>
      </c>
      <c r="F11" s="280">
        <v>1.3320000000000001</v>
      </c>
      <c r="G11" s="38"/>
      <c r="H11" s="43"/>
    </row>
    <row r="12" spans="1:8" s="2" customFormat="1" ht="16.899999999999999" customHeight="1">
      <c r="A12" s="38"/>
      <c r="B12" s="43"/>
      <c r="C12" s="281" t="s">
        <v>19</v>
      </c>
      <c r="D12" s="281" t="s">
        <v>223</v>
      </c>
      <c r="E12" s="21" t="s">
        <v>19</v>
      </c>
      <c r="F12" s="282">
        <v>0</v>
      </c>
      <c r="G12" s="38"/>
      <c r="H12" s="43"/>
    </row>
    <row r="13" spans="1:8" s="2" customFormat="1" ht="16.899999999999999" customHeight="1">
      <c r="A13" s="38"/>
      <c r="B13" s="43"/>
      <c r="C13" s="281" t="s">
        <v>19</v>
      </c>
      <c r="D13" s="281" t="s">
        <v>1219</v>
      </c>
      <c r="E13" s="21" t="s">
        <v>19</v>
      </c>
      <c r="F13" s="282">
        <v>0</v>
      </c>
      <c r="G13" s="38"/>
      <c r="H13" s="43"/>
    </row>
    <row r="14" spans="1:8" s="2" customFormat="1" ht="16.899999999999999" customHeight="1">
      <c r="A14" s="38"/>
      <c r="B14" s="43"/>
      <c r="C14" s="281" t="s">
        <v>19</v>
      </c>
      <c r="D14" s="281" t="s">
        <v>225</v>
      </c>
      <c r="E14" s="21" t="s">
        <v>19</v>
      </c>
      <c r="F14" s="282">
        <v>0</v>
      </c>
      <c r="G14" s="38"/>
      <c r="H14" s="43"/>
    </row>
    <row r="15" spans="1:8" s="2" customFormat="1" ht="16.899999999999999" customHeight="1">
      <c r="A15" s="38"/>
      <c r="B15" s="43"/>
      <c r="C15" s="281" t="s">
        <v>19</v>
      </c>
      <c r="D15" s="281" t="s">
        <v>1225</v>
      </c>
      <c r="E15" s="21" t="s">
        <v>19</v>
      </c>
      <c r="F15" s="282">
        <v>1.3320000000000001</v>
      </c>
      <c r="G15" s="38"/>
      <c r="H15" s="43"/>
    </row>
    <row r="16" spans="1:8" s="2" customFormat="1" ht="16.899999999999999" customHeight="1">
      <c r="A16" s="38"/>
      <c r="B16" s="43"/>
      <c r="C16" s="281" t="s">
        <v>126</v>
      </c>
      <c r="D16" s="281" t="s">
        <v>227</v>
      </c>
      <c r="E16" s="21" t="s">
        <v>19</v>
      </c>
      <c r="F16" s="282">
        <v>1.3320000000000001</v>
      </c>
      <c r="G16" s="38"/>
      <c r="H16" s="43"/>
    </row>
    <row r="17" spans="1:8" s="2" customFormat="1" ht="16.899999999999999" customHeight="1">
      <c r="A17" s="38"/>
      <c r="B17" s="43"/>
      <c r="C17" s="283" t="s">
        <v>2046</v>
      </c>
      <c r="D17" s="38"/>
      <c r="E17" s="38"/>
      <c r="F17" s="38"/>
      <c r="G17" s="38"/>
      <c r="H17" s="43"/>
    </row>
    <row r="18" spans="1:8" s="2" customFormat="1" ht="16.899999999999999" customHeight="1">
      <c r="A18" s="38"/>
      <c r="B18" s="43"/>
      <c r="C18" s="281" t="s">
        <v>1222</v>
      </c>
      <c r="D18" s="281" t="s">
        <v>1223</v>
      </c>
      <c r="E18" s="21" t="s">
        <v>107</v>
      </c>
      <c r="F18" s="282">
        <v>1.3320000000000001</v>
      </c>
      <c r="G18" s="38"/>
      <c r="H18" s="43"/>
    </row>
    <row r="19" spans="1:8" s="2" customFormat="1" ht="22.5">
      <c r="A19" s="38"/>
      <c r="B19" s="43"/>
      <c r="C19" s="281" t="s">
        <v>1104</v>
      </c>
      <c r="D19" s="281" t="s">
        <v>2047</v>
      </c>
      <c r="E19" s="21" t="s">
        <v>107</v>
      </c>
      <c r="F19" s="282">
        <v>1.3320000000000001</v>
      </c>
      <c r="G19" s="38"/>
      <c r="H19" s="43"/>
    </row>
    <row r="20" spans="1:8" s="2" customFormat="1" ht="16.899999999999999" customHeight="1">
      <c r="A20" s="38"/>
      <c r="B20" s="43"/>
      <c r="C20" s="281" t="s">
        <v>1232</v>
      </c>
      <c r="D20" s="281" t="s">
        <v>2048</v>
      </c>
      <c r="E20" s="21" t="s">
        <v>107</v>
      </c>
      <c r="F20" s="282">
        <v>3.8490000000000002</v>
      </c>
      <c r="G20" s="38"/>
      <c r="H20" s="43"/>
    </row>
    <row r="21" spans="1:8" s="2" customFormat="1" ht="16.899999999999999" customHeight="1">
      <c r="A21" s="38"/>
      <c r="B21" s="43"/>
      <c r="C21" s="277" t="s">
        <v>112</v>
      </c>
      <c r="D21" s="278" t="s">
        <v>113</v>
      </c>
      <c r="E21" s="279" t="s">
        <v>107</v>
      </c>
      <c r="F21" s="280">
        <v>0.08</v>
      </c>
      <c r="G21" s="38"/>
      <c r="H21" s="43"/>
    </row>
    <row r="22" spans="1:8" s="2" customFormat="1" ht="16.899999999999999" customHeight="1">
      <c r="A22" s="38"/>
      <c r="B22" s="43"/>
      <c r="C22" s="281" t="s">
        <v>19</v>
      </c>
      <c r="D22" s="281" t="s">
        <v>223</v>
      </c>
      <c r="E22" s="21" t="s">
        <v>19</v>
      </c>
      <c r="F22" s="282">
        <v>0</v>
      </c>
      <c r="G22" s="38"/>
      <c r="H22" s="43"/>
    </row>
    <row r="23" spans="1:8" s="2" customFormat="1" ht="16.899999999999999" customHeight="1">
      <c r="A23" s="38"/>
      <c r="B23" s="43"/>
      <c r="C23" s="281" t="s">
        <v>19</v>
      </c>
      <c r="D23" s="281" t="s">
        <v>984</v>
      </c>
      <c r="E23" s="21" t="s">
        <v>19</v>
      </c>
      <c r="F23" s="282">
        <v>0</v>
      </c>
      <c r="G23" s="38"/>
      <c r="H23" s="43"/>
    </row>
    <row r="24" spans="1:8" s="2" customFormat="1" ht="16.899999999999999" customHeight="1">
      <c r="A24" s="38"/>
      <c r="B24" s="43"/>
      <c r="C24" s="281" t="s">
        <v>19</v>
      </c>
      <c r="D24" s="281" t="s">
        <v>225</v>
      </c>
      <c r="E24" s="21" t="s">
        <v>19</v>
      </c>
      <c r="F24" s="282">
        <v>0</v>
      </c>
      <c r="G24" s="38"/>
      <c r="H24" s="43"/>
    </row>
    <row r="25" spans="1:8" s="2" customFormat="1" ht="16.899999999999999" customHeight="1">
      <c r="A25" s="38"/>
      <c r="B25" s="43"/>
      <c r="C25" s="281" t="s">
        <v>19</v>
      </c>
      <c r="D25" s="281" t="s">
        <v>1163</v>
      </c>
      <c r="E25" s="21" t="s">
        <v>19</v>
      </c>
      <c r="F25" s="282">
        <v>2.5000000000000001E-2</v>
      </c>
      <c r="G25" s="38"/>
      <c r="H25" s="43"/>
    </row>
    <row r="26" spans="1:8" s="2" customFormat="1" ht="16.899999999999999" customHeight="1">
      <c r="A26" s="38"/>
      <c r="B26" s="43"/>
      <c r="C26" s="281" t="s">
        <v>19</v>
      </c>
      <c r="D26" s="281" t="s">
        <v>1164</v>
      </c>
      <c r="E26" s="21" t="s">
        <v>19</v>
      </c>
      <c r="F26" s="282">
        <v>5.5E-2</v>
      </c>
      <c r="G26" s="38"/>
      <c r="H26" s="43"/>
    </row>
    <row r="27" spans="1:8" s="2" customFormat="1" ht="16.899999999999999" customHeight="1">
      <c r="A27" s="38"/>
      <c r="B27" s="43"/>
      <c r="C27" s="281" t="s">
        <v>112</v>
      </c>
      <c r="D27" s="281" t="s">
        <v>227</v>
      </c>
      <c r="E27" s="21" t="s">
        <v>19</v>
      </c>
      <c r="F27" s="282">
        <v>0.08</v>
      </c>
      <c r="G27" s="38"/>
      <c r="H27" s="43"/>
    </row>
    <row r="28" spans="1:8" s="2" customFormat="1" ht="16.899999999999999" customHeight="1">
      <c r="A28" s="38"/>
      <c r="B28" s="43"/>
      <c r="C28" s="283" t="s">
        <v>2046</v>
      </c>
      <c r="D28" s="38"/>
      <c r="E28" s="38"/>
      <c r="F28" s="38"/>
      <c r="G28" s="38"/>
      <c r="H28" s="43"/>
    </row>
    <row r="29" spans="1:8" s="2" customFormat="1" ht="16.899999999999999" customHeight="1">
      <c r="A29" s="38"/>
      <c r="B29" s="43"/>
      <c r="C29" s="281" t="s">
        <v>1160</v>
      </c>
      <c r="D29" s="281" t="s">
        <v>1161</v>
      </c>
      <c r="E29" s="21" t="s">
        <v>107</v>
      </c>
      <c r="F29" s="282">
        <v>0.08</v>
      </c>
      <c r="G29" s="38"/>
      <c r="H29" s="43"/>
    </row>
    <row r="30" spans="1:8" s="2" customFormat="1" ht="16.899999999999999" customHeight="1">
      <c r="A30" s="38"/>
      <c r="B30" s="43"/>
      <c r="C30" s="281" t="s">
        <v>1099</v>
      </c>
      <c r="D30" s="281" t="s">
        <v>2049</v>
      </c>
      <c r="E30" s="21" t="s">
        <v>107</v>
      </c>
      <c r="F30" s="282">
        <v>3.754</v>
      </c>
      <c r="G30" s="38"/>
      <c r="H30" s="43"/>
    </row>
    <row r="31" spans="1:8" s="2" customFormat="1" ht="16.899999999999999" customHeight="1">
      <c r="A31" s="38"/>
      <c r="B31" s="43"/>
      <c r="C31" s="281" t="s">
        <v>1232</v>
      </c>
      <c r="D31" s="281" t="s">
        <v>2048</v>
      </c>
      <c r="E31" s="21" t="s">
        <v>107</v>
      </c>
      <c r="F31" s="282">
        <v>3.8490000000000002</v>
      </c>
      <c r="G31" s="38"/>
      <c r="H31" s="43"/>
    </row>
    <row r="32" spans="1:8" s="2" customFormat="1" ht="16.899999999999999" customHeight="1">
      <c r="A32" s="38"/>
      <c r="B32" s="43"/>
      <c r="C32" s="277" t="s">
        <v>116</v>
      </c>
      <c r="D32" s="278" t="s">
        <v>117</v>
      </c>
      <c r="E32" s="279" t="s">
        <v>107</v>
      </c>
      <c r="F32" s="280">
        <v>1.1379999999999999</v>
      </c>
      <c r="G32" s="38"/>
      <c r="H32" s="43"/>
    </row>
    <row r="33" spans="1:8" s="2" customFormat="1" ht="16.899999999999999" customHeight="1">
      <c r="A33" s="38"/>
      <c r="B33" s="43"/>
      <c r="C33" s="281" t="s">
        <v>19</v>
      </c>
      <c r="D33" s="281" t="s">
        <v>223</v>
      </c>
      <c r="E33" s="21" t="s">
        <v>19</v>
      </c>
      <c r="F33" s="282">
        <v>0</v>
      </c>
      <c r="G33" s="38"/>
      <c r="H33" s="43"/>
    </row>
    <row r="34" spans="1:8" s="2" customFormat="1" ht="16.899999999999999" customHeight="1">
      <c r="A34" s="38"/>
      <c r="B34" s="43"/>
      <c r="C34" s="281" t="s">
        <v>19</v>
      </c>
      <c r="D34" s="281" t="s">
        <v>984</v>
      </c>
      <c r="E34" s="21" t="s">
        <v>19</v>
      </c>
      <c r="F34" s="282">
        <v>0</v>
      </c>
      <c r="G34" s="38"/>
      <c r="H34" s="43"/>
    </row>
    <row r="35" spans="1:8" s="2" customFormat="1" ht="16.899999999999999" customHeight="1">
      <c r="A35" s="38"/>
      <c r="B35" s="43"/>
      <c r="C35" s="281" t="s">
        <v>19</v>
      </c>
      <c r="D35" s="281" t="s">
        <v>225</v>
      </c>
      <c r="E35" s="21" t="s">
        <v>19</v>
      </c>
      <c r="F35" s="282">
        <v>0</v>
      </c>
      <c r="G35" s="38"/>
      <c r="H35" s="43"/>
    </row>
    <row r="36" spans="1:8" s="2" customFormat="1" ht="16.899999999999999" customHeight="1">
      <c r="A36" s="38"/>
      <c r="B36" s="43"/>
      <c r="C36" s="281" t="s">
        <v>19</v>
      </c>
      <c r="D36" s="281" t="s">
        <v>1174</v>
      </c>
      <c r="E36" s="21" t="s">
        <v>19</v>
      </c>
      <c r="F36" s="282">
        <v>0.13900000000000001</v>
      </c>
      <c r="G36" s="38"/>
      <c r="H36" s="43"/>
    </row>
    <row r="37" spans="1:8" s="2" customFormat="1" ht="16.899999999999999" customHeight="1">
      <c r="A37" s="38"/>
      <c r="B37" s="43"/>
      <c r="C37" s="281" t="s">
        <v>19</v>
      </c>
      <c r="D37" s="281" t="s">
        <v>1175</v>
      </c>
      <c r="E37" s="21" t="s">
        <v>19</v>
      </c>
      <c r="F37" s="282">
        <v>0.10100000000000001</v>
      </c>
      <c r="G37" s="38"/>
      <c r="H37" s="43"/>
    </row>
    <row r="38" spans="1:8" s="2" customFormat="1" ht="16.899999999999999" customHeight="1">
      <c r="A38" s="38"/>
      <c r="B38" s="43"/>
      <c r="C38" s="281" t="s">
        <v>19</v>
      </c>
      <c r="D38" s="281" t="s">
        <v>1176</v>
      </c>
      <c r="E38" s="21" t="s">
        <v>19</v>
      </c>
      <c r="F38" s="282">
        <v>7.9000000000000001E-2</v>
      </c>
      <c r="G38" s="38"/>
      <c r="H38" s="43"/>
    </row>
    <row r="39" spans="1:8" s="2" customFormat="1" ht="16.899999999999999" customHeight="1">
      <c r="A39" s="38"/>
      <c r="B39" s="43"/>
      <c r="C39" s="281" t="s">
        <v>19</v>
      </c>
      <c r="D39" s="281" t="s">
        <v>1177</v>
      </c>
      <c r="E39" s="21" t="s">
        <v>19</v>
      </c>
      <c r="F39" s="282">
        <v>5.8000000000000003E-2</v>
      </c>
      <c r="G39" s="38"/>
      <c r="H39" s="43"/>
    </row>
    <row r="40" spans="1:8" s="2" customFormat="1" ht="16.899999999999999" customHeight="1">
      <c r="A40" s="38"/>
      <c r="B40" s="43"/>
      <c r="C40" s="281" t="s">
        <v>19</v>
      </c>
      <c r="D40" s="281" t="s">
        <v>1178</v>
      </c>
      <c r="E40" s="21" t="s">
        <v>19</v>
      </c>
      <c r="F40" s="282">
        <v>3.9E-2</v>
      </c>
      <c r="G40" s="38"/>
      <c r="H40" s="43"/>
    </row>
    <row r="41" spans="1:8" s="2" customFormat="1" ht="16.899999999999999" customHeight="1">
      <c r="A41" s="38"/>
      <c r="B41" s="43"/>
      <c r="C41" s="281" t="s">
        <v>19</v>
      </c>
      <c r="D41" s="281" t="s">
        <v>1179</v>
      </c>
      <c r="E41" s="21" t="s">
        <v>19</v>
      </c>
      <c r="F41" s="282">
        <v>2.1000000000000001E-2</v>
      </c>
      <c r="G41" s="38"/>
      <c r="H41" s="43"/>
    </row>
    <row r="42" spans="1:8" s="2" customFormat="1" ht="16.899999999999999" customHeight="1">
      <c r="A42" s="38"/>
      <c r="B42" s="43"/>
      <c r="C42" s="281" t="s">
        <v>19</v>
      </c>
      <c r="D42" s="281" t="s">
        <v>1180</v>
      </c>
      <c r="E42" s="21" t="s">
        <v>19</v>
      </c>
      <c r="F42" s="282">
        <v>2.5000000000000001E-2</v>
      </c>
      <c r="G42" s="38"/>
      <c r="H42" s="43"/>
    </row>
    <row r="43" spans="1:8" s="2" customFormat="1" ht="16.899999999999999" customHeight="1">
      <c r="A43" s="38"/>
      <c r="B43" s="43"/>
      <c r="C43" s="281" t="s">
        <v>19</v>
      </c>
      <c r="D43" s="281" t="s">
        <v>1181</v>
      </c>
      <c r="E43" s="21" t="s">
        <v>19</v>
      </c>
      <c r="F43" s="282">
        <v>4.9000000000000002E-2</v>
      </c>
      <c r="G43" s="38"/>
      <c r="H43" s="43"/>
    </row>
    <row r="44" spans="1:8" s="2" customFormat="1" ht="16.899999999999999" customHeight="1">
      <c r="A44" s="38"/>
      <c r="B44" s="43"/>
      <c r="C44" s="281" t="s">
        <v>19</v>
      </c>
      <c r="D44" s="281" t="s">
        <v>1182</v>
      </c>
      <c r="E44" s="21" t="s">
        <v>19</v>
      </c>
      <c r="F44" s="282">
        <v>7.3999999999999996E-2</v>
      </c>
      <c r="G44" s="38"/>
      <c r="H44" s="43"/>
    </row>
    <row r="45" spans="1:8" s="2" customFormat="1" ht="16.899999999999999" customHeight="1">
      <c r="A45" s="38"/>
      <c r="B45" s="43"/>
      <c r="C45" s="281" t="s">
        <v>19</v>
      </c>
      <c r="D45" s="281" t="s">
        <v>1183</v>
      </c>
      <c r="E45" s="21" t="s">
        <v>19</v>
      </c>
      <c r="F45" s="282">
        <v>9.9000000000000005E-2</v>
      </c>
      <c r="G45" s="38"/>
      <c r="H45" s="43"/>
    </row>
    <row r="46" spans="1:8" s="2" customFormat="1" ht="16.899999999999999" customHeight="1">
      <c r="A46" s="38"/>
      <c r="B46" s="43"/>
      <c r="C46" s="281" t="s">
        <v>19</v>
      </c>
      <c r="D46" s="281" t="s">
        <v>1184</v>
      </c>
      <c r="E46" s="21" t="s">
        <v>19</v>
      </c>
      <c r="F46" s="282">
        <v>0.115</v>
      </c>
      <c r="G46" s="38"/>
      <c r="H46" s="43"/>
    </row>
    <row r="47" spans="1:8" s="2" customFormat="1" ht="16.899999999999999" customHeight="1">
      <c r="A47" s="38"/>
      <c r="B47" s="43"/>
      <c r="C47" s="281" t="s">
        <v>19</v>
      </c>
      <c r="D47" s="281" t="s">
        <v>1185</v>
      </c>
      <c r="E47" s="21" t="s">
        <v>19</v>
      </c>
      <c r="F47" s="282">
        <v>3.9E-2</v>
      </c>
      <c r="G47" s="38"/>
      <c r="H47" s="43"/>
    </row>
    <row r="48" spans="1:8" s="2" customFormat="1" ht="16.899999999999999" customHeight="1">
      <c r="A48" s="38"/>
      <c r="B48" s="43"/>
      <c r="C48" s="281" t="s">
        <v>19</v>
      </c>
      <c r="D48" s="281" t="s">
        <v>1186</v>
      </c>
      <c r="E48" s="21" t="s">
        <v>19</v>
      </c>
      <c r="F48" s="282">
        <v>5.0999999999999997E-2</v>
      </c>
      <c r="G48" s="38"/>
      <c r="H48" s="43"/>
    </row>
    <row r="49" spans="1:8" s="2" customFormat="1" ht="16.899999999999999" customHeight="1">
      <c r="A49" s="38"/>
      <c r="B49" s="43"/>
      <c r="C49" s="281" t="s">
        <v>19</v>
      </c>
      <c r="D49" s="281" t="s">
        <v>1187</v>
      </c>
      <c r="E49" s="21" t="s">
        <v>19</v>
      </c>
      <c r="F49" s="282">
        <v>0.249</v>
      </c>
      <c r="G49" s="38"/>
      <c r="H49" s="43"/>
    </row>
    <row r="50" spans="1:8" s="2" customFormat="1" ht="16.899999999999999" customHeight="1">
      <c r="A50" s="38"/>
      <c r="B50" s="43"/>
      <c r="C50" s="281" t="s">
        <v>116</v>
      </c>
      <c r="D50" s="281" t="s">
        <v>227</v>
      </c>
      <c r="E50" s="21" t="s">
        <v>19</v>
      </c>
      <c r="F50" s="282">
        <v>1.1379999999999999</v>
      </c>
      <c r="G50" s="38"/>
      <c r="H50" s="43"/>
    </row>
    <row r="51" spans="1:8" s="2" customFormat="1" ht="16.899999999999999" customHeight="1">
      <c r="A51" s="38"/>
      <c r="B51" s="43"/>
      <c r="C51" s="283" t="s">
        <v>2046</v>
      </c>
      <c r="D51" s="38"/>
      <c r="E51" s="38"/>
      <c r="F51" s="38"/>
      <c r="G51" s="38"/>
      <c r="H51" s="43"/>
    </row>
    <row r="52" spans="1:8" s="2" customFormat="1" ht="16.899999999999999" customHeight="1">
      <c r="A52" s="38"/>
      <c r="B52" s="43"/>
      <c r="C52" s="281" t="s">
        <v>1171</v>
      </c>
      <c r="D52" s="281" t="s">
        <v>1172</v>
      </c>
      <c r="E52" s="21" t="s">
        <v>107</v>
      </c>
      <c r="F52" s="282">
        <v>1.1379999999999999</v>
      </c>
      <c r="G52" s="38"/>
      <c r="H52" s="43"/>
    </row>
    <row r="53" spans="1:8" s="2" customFormat="1" ht="16.899999999999999" customHeight="1">
      <c r="A53" s="38"/>
      <c r="B53" s="43"/>
      <c r="C53" s="281" t="s">
        <v>1099</v>
      </c>
      <c r="D53" s="281" t="s">
        <v>2049</v>
      </c>
      <c r="E53" s="21" t="s">
        <v>107</v>
      </c>
      <c r="F53" s="282">
        <v>3.754</v>
      </c>
      <c r="G53" s="38"/>
      <c r="H53" s="43"/>
    </row>
    <row r="54" spans="1:8" s="2" customFormat="1" ht="16.899999999999999" customHeight="1">
      <c r="A54" s="38"/>
      <c r="B54" s="43"/>
      <c r="C54" s="281" t="s">
        <v>1232</v>
      </c>
      <c r="D54" s="281" t="s">
        <v>2048</v>
      </c>
      <c r="E54" s="21" t="s">
        <v>107</v>
      </c>
      <c r="F54" s="282">
        <v>3.8490000000000002</v>
      </c>
      <c r="G54" s="38"/>
      <c r="H54" s="43"/>
    </row>
    <row r="55" spans="1:8" s="2" customFormat="1" ht="16.899999999999999" customHeight="1">
      <c r="A55" s="38"/>
      <c r="B55" s="43"/>
      <c r="C55" s="277" t="s">
        <v>120</v>
      </c>
      <c r="D55" s="278" t="s">
        <v>121</v>
      </c>
      <c r="E55" s="279" t="s">
        <v>107</v>
      </c>
      <c r="F55" s="280">
        <v>0.755</v>
      </c>
      <c r="G55" s="38"/>
      <c r="H55" s="43"/>
    </row>
    <row r="56" spans="1:8" s="2" customFormat="1" ht="16.899999999999999" customHeight="1">
      <c r="A56" s="38"/>
      <c r="B56" s="43"/>
      <c r="C56" s="281" t="s">
        <v>19</v>
      </c>
      <c r="D56" s="281" t="s">
        <v>223</v>
      </c>
      <c r="E56" s="21" t="s">
        <v>19</v>
      </c>
      <c r="F56" s="282">
        <v>0</v>
      </c>
      <c r="G56" s="38"/>
      <c r="H56" s="43"/>
    </row>
    <row r="57" spans="1:8" s="2" customFormat="1" ht="16.899999999999999" customHeight="1">
      <c r="A57" s="38"/>
      <c r="B57" s="43"/>
      <c r="C57" s="281" t="s">
        <v>19</v>
      </c>
      <c r="D57" s="281" t="s">
        <v>984</v>
      </c>
      <c r="E57" s="21" t="s">
        <v>19</v>
      </c>
      <c r="F57" s="282">
        <v>0</v>
      </c>
      <c r="G57" s="38"/>
      <c r="H57" s="43"/>
    </row>
    <row r="58" spans="1:8" s="2" customFormat="1" ht="16.899999999999999" customHeight="1">
      <c r="A58" s="38"/>
      <c r="B58" s="43"/>
      <c r="C58" s="281" t="s">
        <v>19</v>
      </c>
      <c r="D58" s="281" t="s">
        <v>225</v>
      </c>
      <c r="E58" s="21" t="s">
        <v>19</v>
      </c>
      <c r="F58" s="282">
        <v>0</v>
      </c>
      <c r="G58" s="38"/>
      <c r="H58" s="43"/>
    </row>
    <row r="59" spans="1:8" s="2" customFormat="1" ht="16.899999999999999" customHeight="1">
      <c r="A59" s="38"/>
      <c r="B59" s="43"/>
      <c r="C59" s="281" t="s">
        <v>19</v>
      </c>
      <c r="D59" s="281" t="s">
        <v>1197</v>
      </c>
      <c r="E59" s="21" t="s">
        <v>19</v>
      </c>
      <c r="F59" s="282">
        <v>0.151</v>
      </c>
      <c r="G59" s="38"/>
      <c r="H59" s="43"/>
    </row>
    <row r="60" spans="1:8" s="2" customFormat="1" ht="16.899999999999999" customHeight="1">
      <c r="A60" s="38"/>
      <c r="B60" s="43"/>
      <c r="C60" s="281" t="s">
        <v>19</v>
      </c>
      <c r="D60" s="281" t="s">
        <v>1198</v>
      </c>
      <c r="E60" s="21" t="s">
        <v>19</v>
      </c>
      <c r="F60" s="282">
        <v>0.16300000000000001</v>
      </c>
      <c r="G60" s="38"/>
      <c r="H60" s="43"/>
    </row>
    <row r="61" spans="1:8" s="2" customFormat="1" ht="16.899999999999999" customHeight="1">
      <c r="A61" s="38"/>
      <c r="B61" s="43"/>
      <c r="C61" s="281" t="s">
        <v>19</v>
      </c>
      <c r="D61" s="281" t="s">
        <v>1199</v>
      </c>
      <c r="E61" s="21" t="s">
        <v>19</v>
      </c>
      <c r="F61" s="282">
        <v>0.129</v>
      </c>
      <c r="G61" s="38"/>
      <c r="H61" s="43"/>
    </row>
    <row r="62" spans="1:8" s="2" customFormat="1" ht="16.899999999999999" customHeight="1">
      <c r="A62" s="38"/>
      <c r="B62" s="43"/>
      <c r="C62" s="281" t="s">
        <v>19</v>
      </c>
      <c r="D62" s="281" t="s">
        <v>1200</v>
      </c>
      <c r="E62" s="21" t="s">
        <v>19</v>
      </c>
      <c r="F62" s="282">
        <v>9.7000000000000003E-2</v>
      </c>
      <c r="G62" s="38"/>
      <c r="H62" s="43"/>
    </row>
    <row r="63" spans="1:8" s="2" customFormat="1" ht="16.899999999999999" customHeight="1">
      <c r="A63" s="38"/>
      <c r="B63" s="43"/>
      <c r="C63" s="281" t="s">
        <v>19</v>
      </c>
      <c r="D63" s="281" t="s">
        <v>1201</v>
      </c>
      <c r="E63" s="21" t="s">
        <v>19</v>
      </c>
      <c r="F63" s="282">
        <v>4.4999999999999998E-2</v>
      </c>
      <c r="G63" s="38"/>
      <c r="H63" s="43"/>
    </row>
    <row r="64" spans="1:8" s="2" customFormat="1" ht="16.899999999999999" customHeight="1">
      <c r="A64" s="38"/>
      <c r="B64" s="43"/>
      <c r="C64" s="281" t="s">
        <v>19</v>
      </c>
      <c r="D64" s="281" t="s">
        <v>1202</v>
      </c>
      <c r="E64" s="21" t="s">
        <v>19</v>
      </c>
      <c r="F64" s="282">
        <v>0.10299999999999999</v>
      </c>
      <c r="G64" s="38"/>
      <c r="H64" s="43"/>
    </row>
    <row r="65" spans="1:8" s="2" customFormat="1" ht="16.899999999999999" customHeight="1">
      <c r="A65" s="38"/>
      <c r="B65" s="43"/>
      <c r="C65" s="281" t="s">
        <v>19</v>
      </c>
      <c r="D65" s="281" t="s">
        <v>1203</v>
      </c>
      <c r="E65" s="21" t="s">
        <v>19</v>
      </c>
      <c r="F65" s="282">
        <v>6.7000000000000004E-2</v>
      </c>
      <c r="G65" s="38"/>
      <c r="H65" s="43"/>
    </row>
    <row r="66" spans="1:8" s="2" customFormat="1" ht="16.899999999999999" customHeight="1">
      <c r="A66" s="38"/>
      <c r="B66" s="43"/>
      <c r="C66" s="281" t="s">
        <v>120</v>
      </c>
      <c r="D66" s="281" t="s">
        <v>227</v>
      </c>
      <c r="E66" s="21" t="s">
        <v>19</v>
      </c>
      <c r="F66" s="282">
        <v>0.755</v>
      </c>
      <c r="G66" s="38"/>
      <c r="H66" s="43"/>
    </row>
    <row r="67" spans="1:8" s="2" customFormat="1" ht="16.899999999999999" customHeight="1">
      <c r="A67" s="38"/>
      <c r="B67" s="43"/>
      <c r="C67" s="283" t="s">
        <v>2046</v>
      </c>
      <c r="D67" s="38"/>
      <c r="E67" s="38"/>
      <c r="F67" s="38"/>
      <c r="G67" s="38"/>
      <c r="H67" s="43"/>
    </row>
    <row r="68" spans="1:8" s="2" customFormat="1" ht="16.899999999999999" customHeight="1">
      <c r="A68" s="38"/>
      <c r="B68" s="43"/>
      <c r="C68" s="281" t="s">
        <v>1194</v>
      </c>
      <c r="D68" s="281" t="s">
        <v>1195</v>
      </c>
      <c r="E68" s="21" t="s">
        <v>107</v>
      </c>
      <c r="F68" s="282">
        <v>0.755</v>
      </c>
      <c r="G68" s="38"/>
      <c r="H68" s="43"/>
    </row>
    <row r="69" spans="1:8" s="2" customFormat="1" ht="16.899999999999999" customHeight="1">
      <c r="A69" s="38"/>
      <c r="B69" s="43"/>
      <c r="C69" s="281" t="s">
        <v>1099</v>
      </c>
      <c r="D69" s="281" t="s">
        <v>2049</v>
      </c>
      <c r="E69" s="21" t="s">
        <v>107</v>
      </c>
      <c r="F69" s="282">
        <v>3.754</v>
      </c>
      <c r="G69" s="38"/>
      <c r="H69" s="43"/>
    </row>
    <row r="70" spans="1:8" s="2" customFormat="1" ht="16.899999999999999" customHeight="1">
      <c r="A70" s="38"/>
      <c r="B70" s="43"/>
      <c r="C70" s="281" t="s">
        <v>1232</v>
      </c>
      <c r="D70" s="281" t="s">
        <v>2048</v>
      </c>
      <c r="E70" s="21" t="s">
        <v>107</v>
      </c>
      <c r="F70" s="282">
        <v>3.8490000000000002</v>
      </c>
      <c r="G70" s="38"/>
      <c r="H70" s="43"/>
    </row>
    <row r="71" spans="1:8" s="2" customFormat="1" ht="16.899999999999999" customHeight="1">
      <c r="A71" s="38"/>
      <c r="B71" s="43"/>
      <c r="C71" s="277" t="s">
        <v>123</v>
      </c>
      <c r="D71" s="278" t="s">
        <v>124</v>
      </c>
      <c r="E71" s="279" t="s">
        <v>107</v>
      </c>
      <c r="F71" s="280">
        <v>0.54400000000000004</v>
      </c>
      <c r="G71" s="38"/>
      <c r="H71" s="43"/>
    </row>
    <row r="72" spans="1:8" s="2" customFormat="1" ht="16.899999999999999" customHeight="1">
      <c r="A72" s="38"/>
      <c r="B72" s="43"/>
      <c r="C72" s="281" t="s">
        <v>19</v>
      </c>
      <c r="D72" s="281" t="s">
        <v>223</v>
      </c>
      <c r="E72" s="21" t="s">
        <v>19</v>
      </c>
      <c r="F72" s="282">
        <v>0</v>
      </c>
      <c r="G72" s="38"/>
      <c r="H72" s="43"/>
    </row>
    <row r="73" spans="1:8" s="2" customFormat="1" ht="16.899999999999999" customHeight="1">
      <c r="A73" s="38"/>
      <c r="B73" s="43"/>
      <c r="C73" s="281" t="s">
        <v>19</v>
      </c>
      <c r="D73" s="281" t="s">
        <v>984</v>
      </c>
      <c r="E73" s="21" t="s">
        <v>19</v>
      </c>
      <c r="F73" s="282">
        <v>0</v>
      </c>
      <c r="G73" s="38"/>
      <c r="H73" s="43"/>
    </row>
    <row r="74" spans="1:8" s="2" customFormat="1" ht="16.899999999999999" customHeight="1">
      <c r="A74" s="38"/>
      <c r="B74" s="43"/>
      <c r="C74" s="281" t="s">
        <v>19</v>
      </c>
      <c r="D74" s="281" t="s">
        <v>225</v>
      </c>
      <c r="E74" s="21" t="s">
        <v>19</v>
      </c>
      <c r="F74" s="282">
        <v>0</v>
      </c>
      <c r="G74" s="38"/>
      <c r="H74" s="43"/>
    </row>
    <row r="75" spans="1:8" s="2" customFormat="1" ht="16.899999999999999" customHeight="1">
      <c r="A75" s="38"/>
      <c r="B75" s="43"/>
      <c r="C75" s="281" t="s">
        <v>19</v>
      </c>
      <c r="D75" s="281" t="s">
        <v>1213</v>
      </c>
      <c r="E75" s="21" t="s">
        <v>19</v>
      </c>
      <c r="F75" s="282">
        <v>0.54400000000000004</v>
      </c>
      <c r="G75" s="38"/>
      <c r="H75" s="43"/>
    </row>
    <row r="76" spans="1:8" s="2" customFormat="1" ht="16.899999999999999" customHeight="1">
      <c r="A76" s="38"/>
      <c r="B76" s="43"/>
      <c r="C76" s="281" t="s">
        <v>123</v>
      </c>
      <c r="D76" s="281" t="s">
        <v>227</v>
      </c>
      <c r="E76" s="21" t="s">
        <v>19</v>
      </c>
      <c r="F76" s="282">
        <v>0.54400000000000004</v>
      </c>
      <c r="G76" s="38"/>
      <c r="H76" s="43"/>
    </row>
    <row r="77" spans="1:8" s="2" customFormat="1" ht="16.899999999999999" customHeight="1">
      <c r="A77" s="38"/>
      <c r="B77" s="43"/>
      <c r="C77" s="283" t="s">
        <v>2046</v>
      </c>
      <c r="D77" s="38"/>
      <c r="E77" s="38"/>
      <c r="F77" s="38"/>
      <c r="G77" s="38"/>
      <c r="H77" s="43"/>
    </row>
    <row r="78" spans="1:8" s="2" customFormat="1" ht="16.899999999999999" customHeight="1">
      <c r="A78" s="38"/>
      <c r="B78" s="43"/>
      <c r="C78" s="281" t="s">
        <v>1210</v>
      </c>
      <c r="D78" s="281" t="s">
        <v>1211</v>
      </c>
      <c r="E78" s="21" t="s">
        <v>107</v>
      </c>
      <c r="F78" s="282">
        <v>0.54400000000000004</v>
      </c>
      <c r="G78" s="38"/>
      <c r="H78" s="43"/>
    </row>
    <row r="79" spans="1:8" s="2" customFormat="1" ht="16.899999999999999" customHeight="1">
      <c r="A79" s="38"/>
      <c r="B79" s="43"/>
      <c r="C79" s="281" t="s">
        <v>1099</v>
      </c>
      <c r="D79" s="281" t="s">
        <v>2049</v>
      </c>
      <c r="E79" s="21" t="s">
        <v>107</v>
      </c>
      <c r="F79" s="282">
        <v>3.754</v>
      </c>
      <c r="G79" s="38"/>
      <c r="H79" s="43"/>
    </row>
    <row r="80" spans="1:8" s="2" customFormat="1" ht="16.899999999999999" customHeight="1">
      <c r="A80" s="38"/>
      <c r="B80" s="43"/>
      <c r="C80" s="281" t="s">
        <v>1232</v>
      </c>
      <c r="D80" s="281" t="s">
        <v>2048</v>
      </c>
      <c r="E80" s="21" t="s">
        <v>107</v>
      </c>
      <c r="F80" s="282">
        <v>3.8490000000000002</v>
      </c>
      <c r="G80" s="38"/>
      <c r="H80" s="43"/>
    </row>
    <row r="81" spans="1:8" s="2" customFormat="1" ht="16.899999999999999" customHeight="1">
      <c r="A81" s="38"/>
      <c r="B81" s="43"/>
      <c r="C81" s="277" t="s">
        <v>129</v>
      </c>
      <c r="D81" s="278" t="s">
        <v>130</v>
      </c>
      <c r="E81" s="279" t="s">
        <v>131</v>
      </c>
      <c r="F81" s="280">
        <v>309</v>
      </c>
      <c r="G81" s="38"/>
      <c r="H81" s="43"/>
    </row>
    <row r="82" spans="1:8" s="2" customFormat="1" ht="16.899999999999999" customHeight="1">
      <c r="A82" s="38"/>
      <c r="B82" s="43"/>
      <c r="C82" s="281" t="s">
        <v>19</v>
      </c>
      <c r="D82" s="281" t="s">
        <v>223</v>
      </c>
      <c r="E82" s="21" t="s">
        <v>19</v>
      </c>
      <c r="F82" s="282">
        <v>0</v>
      </c>
      <c r="G82" s="38"/>
      <c r="H82" s="43"/>
    </row>
    <row r="83" spans="1:8" s="2" customFormat="1" ht="16.899999999999999" customHeight="1">
      <c r="A83" s="38"/>
      <c r="B83" s="43"/>
      <c r="C83" s="281" t="s">
        <v>19</v>
      </c>
      <c r="D83" s="281" t="s">
        <v>859</v>
      </c>
      <c r="E83" s="21" t="s">
        <v>19</v>
      </c>
      <c r="F83" s="282">
        <v>0</v>
      </c>
      <c r="G83" s="38"/>
      <c r="H83" s="43"/>
    </row>
    <row r="84" spans="1:8" s="2" customFormat="1" ht="16.899999999999999" customHeight="1">
      <c r="A84" s="38"/>
      <c r="B84" s="43"/>
      <c r="C84" s="281" t="s">
        <v>19</v>
      </c>
      <c r="D84" s="281" t="s">
        <v>925</v>
      </c>
      <c r="E84" s="21" t="s">
        <v>19</v>
      </c>
      <c r="F84" s="282">
        <v>309</v>
      </c>
      <c r="G84" s="38"/>
      <c r="H84" s="43"/>
    </row>
    <row r="85" spans="1:8" s="2" customFormat="1" ht="16.899999999999999" customHeight="1">
      <c r="A85" s="38"/>
      <c r="B85" s="43"/>
      <c r="C85" s="281" t="s">
        <v>129</v>
      </c>
      <c r="D85" s="281" t="s">
        <v>227</v>
      </c>
      <c r="E85" s="21" t="s">
        <v>19</v>
      </c>
      <c r="F85" s="282">
        <v>309</v>
      </c>
      <c r="G85" s="38"/>
      <c r="H85" s="43"/>
    </row>
    <row r="86" spans="1:8" s="2" customFormat="1" ht="16.899999999999999" customHeight="1">
      <c r="A86" s="38"/>
      <c r="B86" s="43"/>
      <c r="C86" s="283" t="s">
        <v>2046</v>
      </c>
      <c r="D86" s="38"/>
      <c r="E86" s="38"/>
      <c r="F86" s="38"/>
      <c r="G86" s="38"/>
      <c r="H86" s="43"/>
    </row>
    <row r="87" spans="1:8" s="2" customFormat="1" ht="22.5">
      <c r="A87" s="38"/>
      <c r="B87" s="43"/>
      <c r="C87" s="281" t="s">
        <v>921</v>
      </c>
      <c r="D87" s="281" t="s">
        <v>2050</v>
      </c>
      <c r="E87" s="21" t="s">
        <v>131</v>
      </c>
      <c r="F87" s="282">
        <v>309</v>
      </c>
      <c r="G87" s="38"/>
      <c r="H87" s="43"/>
    </row>
    <row r="88" spans="1:8" s="2" customFormat="1" ht="22.5">
      <c r="A88" s="38"/>
      <c r="B88" s="43"/>
      <c r="C88" s="281" t="s">
        <v>927</v>
      </c>
      <c r="D88" s="281" t="s">
        <v>2051</v>
      </c>
      <c r="E88" s="21" t="s">
        <v>131</v>
      </c>
      <c r="F88" s="282">
        <v>92700</v>
      </c>
      <c r="G88" s="38"/>
      <c r="H88" s="43"/>
    </row>
    <row r="89" spans="1:8" s="2" customFormat="1" ht="22.5">
      <c r="A89" s="38"/>
      <c r="B89" s="43"/>
      <c r="C89" s="281" t="s">
        <v>933</v>
      </c>
      <c r="D89" s="281" t="s">
        <v>2052</v>
      </c>
      <c r="E89" s="21" t="s">
        <v>131</v>
      </c>
      <c r="F89" s="282">
        <v>309</v>
      </c>
      <c r="G89" s="38"/>
      <c r="H89" s="43"/>
    </row>
    <row r="90" spans="1:8" s="2" customFormat="1" ht="16.899999999999999" customHeight="1">
      <c r="A90" s="38"/>
      <c r="B90" s="43"/>
      <c r="C90" s="277" t="s">
        <v>133</v>
      </c>
      <c r="D90" s="278" t="s">
        <v>133</v>
      </c>
      <c r="E90" s="279" t="s">
        <v>96</v>
      </c>
      <c r="F90" s="280">
        <v>1380.2</v>
      </c>
      <c r="G90" s="38"/>
      <c r="H90" s="43"/>
    </row>
    <row r="91" spans="1:8" s="2" customFormat="1" ht="16.899999999999999" customHeight="1">
      <c r="A91" s="38"/>
      <c r="B91" s="43"/>
      <c r="C91" s="281" t="s">
        <v>19</v>
      </c>
      <c r="D91" s="281" t="s">
        <v>223</v>
      </c>
      <c r="E91" s="21" t="s">
        <v>19</v>
      </c>
      <c r="F91" s="282">
        <v>0</v>
      </c>
      <c r="G91" s="38"/>
      <c r="H91" s="43"/>
    </row>
    <row r="92" spans="1:8" s="2" customFormat="1" ht="16.899999999999999" customHeight="1">
      <c r="A92" s="38"/>
      <c r="B92" s="43"/>
      <c r="C92" s="281" t="s">
        <v>19</v>
      </c>
      <c r="D92" s="281" t="s">
        <v>859</v>
      </c>
      <c r="E92" s="21" t="s">
        <v>19</v>
      </c>
      <c r="F92" s="282">
        <v>0</v>
      </c>
      <c r="G92" s="38"/>
      <c r="H92" s="43"/>
    </row>
    <row r="93" spans="1:8" s="2" customFormat="1" ht="16.899999999999999" customHeight="1">
      <c r="A93" s="38"/>
      <c r="B93" s="43"/>
      <c r="C93" s="281" t="s">
        <v>19</v>
      </c>
      <c r="D93" s="281" t="s">
        <v>860</v>
      </c>
      <c r="E93" s="21" t="s">
        <v>19</v>
      </c>
      <c r="F93" s="282">
        <v>312.48</v>
      </c>
      <c r="G93" s="38"/>
      <c r="H93" s="43"/>
    </row>
    <row r="94" spans="1:8" s="2" customFormat="1" ht="16.899999999999999" customHeight="1">
      <c r="A94" s="38"/>
      <c r="B94" s="43"/>
      <c r="C94" s="281" t="s">
        <v>19</v>
      </c>
      <c r="D94" s="281" t="s">
        <v>861</v>
      </c>
      <c r="E94" s="21" t="s">
        <v>19</v>
      </c>
      <c r="F94" s="282">
        <v>81.2</v>
      </c>
      <c r="G94" s="38"/>
      <c r="H94" s="43"/>
    </row>
    <row r="95" spans="1:8" s="2" customFormat="1" ht="16.899999999999999" customHeight="1">
      <c r="A95" s="38"/>
      <c r="B95" s="43"/>
      <c r="C95" s="281" t="s">
        <v>19</v>
      </c>
      <c r="D95" s="281" t="s">
        <v>862</v>
      </c>
      <c r="E95" s="21" t="s">
        <v>19</v>
      </c>
      <c r="F95" s="282">
        <v>298</v>
      </c>
      <c r="G95" s="38"/>
      <c r="H95" s="43"/>
    </row>
    <row r="96" spans="1:8" s="2" customFormat="1" ht="16.899999999999999" customHeight="1">
      <c r="A96" s="38"/>
      <c r="B96" s="43"/>
      <c r="C96" s="281" t="s">
        <v>19</v>
      </c>
      <c r="D96" s="281" t="s">
        <v>863</v>
      </c>
      <c r="E96" s="21" t="s">
        <v>19</v>
      </c>
      <c r="F96" s="282">
        <v>55.65</v>
      </c>
      <c r="G96" s="38"/>
      <c r="H96" s="43"/>
    </row>
    <row r="97" spans="1:8" s="2" customFormat="1" ht="16.899999999999999" customHeight="1">
      <c r="A97" s="38"/>
      <c r="B97" s="43"/>
      <c r="C97" s="281" t="s">
        <v>19</v>
      </c>
      <c r="D97" s="281" t="s">
        <v>864</v>
      </c>
      <c r="E97" s="21" t="s">
        <v>19</v>
      </c>
      <c r="F97" s="282">
        <v>320</v>
      </c>
      <c r="G97" s="38"/>
      <c r="H97" s="43"/>
    </row>
    <row r="98" spans="1:8" s="2" customFormat="1" ht="16.899999999999999" customHeight="1">
      <c r="A98" s="38"/>
      <c r="B98" s="43"/>
      <c r="C98" s="281" t="s">
        <v>19</v>
      </c>
      <c r="D98" s="281" t="s">
        <v>865</v>
      </c>
      <c r="E98" s="21" t="s">
        <v>19</v>
      </c>
      <c r="F98" s="282">
        <v>74.62</v>
      </c>
      <c r="G98" s="38"/>
      <c r="H98" s="43"/>
    </row>
    <row r="99" spans="1:8" s="2" customFormat="1" ht="16.899999999999999" customHeight="1">
      <c r="A99" s="38"/>
      <c r="B99" s="43"/>
      <c r="C99" s="281" t="s">
        <v>19</v>
      </c>
      <c r="D99" s="281" t="s">
        <v>866</v>
      </c>
      <c r="E99" s="21" t="s">
        <v>19</v>
      </c>
      <c r="F99" s="282">
        <v>32.5</v>
      </c>
      <c r="G99" s="38"/>
      <c r="H99" s="43"/>
    </row>
    <row r="100" spans="1:8" s="2" customFormat="1" ht="16.899999999999999" customHeight="1">
      <c r="A100" s="38"/>
      <c r="B100" s="43"/>
      <c r="C100" s="281" t="s">
        <v>19</v>
      </c>
      <c r="D100" s="281" t="s">
        <v>867</v>
      </c>
      <c r="E100" s="21" t="s">
        <v>19</v>
      </c>
      <c r="F100" s="282">
        <v>52.5</v>
      </c>
      <c r="G100" s="38"/>
      <c r="H100" s="43"/>
    </row>
    <row r="101" spans="1:8" s="2" customFormat="1" ht="16.899999999999999" customHeight="1">
      <c r="A101" s="38"/>
      <c r="B101" s="43"/>
      <c r="C101" s="281" t="s">
        <v>19</v>
      </c>
      <c r="D101" s="281" t="s">
        <v>868</v>
      </c>
      <c r="E101" s="21" t="s">
        <v>19</v>
      </c>
      <c r="F101" s="282">
        <v>68.25</v>
      </c>
      <c r="G101" s="38"/>
      <c r="H101" s="43"/>
    </row>
    <row r="102" spans="1:8" s="2" customFormat="1" ht="16.899999999999999" customHeight="1">
      <c r="A102" s="38"/>
      <c r="B102" s="43"/>
      <c r="C102" s="281" t="s">
        <v>19</v>
      </c>
      <c r="D102" s="281" t="s">
        <v>869</v>
      </c>
      <c r="E102" s="21" t="s">
        <v>19</v>
      </c>
      <c r="F102" s="282">
        <v>85</v>
      </c>
      <c r="G102" s="38"/>
      <c r="H102" s="43"/>
    </row>
    <row r="103" spans="1:8" s="2" customFormat="1" ht="16.899999999999999" customHeight="1">
      <c r="A103" s="38"/>
      <c r="B103" s="43"/>
      <c r="C103" s="281" t="s">
        <v>133</v>
      </c>
      <c r="D103" s="281" t="s">
        <v>227</v>
      </c>
      <c r="E103" s="21" t="s">
        <v>19</v>
      </c>
      <c r="F103" s="282">
        <v>1380.2</v>
      </c>
      <c r="G103" s="38"/>
      <c r="H103" s="43"/>
    </row>
    <row r="104" spans="1:8" s="2" customFormat="1" ht="16.899999999999999" customHeight="1">
      <c r="A104" s="38"/>
      <c r="B104" s="43"/>
      <c r="C104" s="283" t="s">
        <v>2046</v>
      </c>
      <c r="D104" s="38"/>
      <c r="E104" s="38"/>
      <c r="F104" s="38"/>
      <c r="G104" s="38"/>
      <c r="H104" s="43"/>
    </row>
    <row r="105" spans="1:8" s="2" customFormat="1" ht="22.5">
      <c r="A105" s="38"/>
      <c r="B105" s="43"/>
      <c r="C105" s="281" t="s">
        <v>855</v>
      </c>
      <c r="D105" s="281" t="s">
        <v>2053</v>
      </c>
      <c r="E105" s="21" t="s">
        <v>96</v>
      </c>
      <c r="F105" s="282">
        <v>1380.2</v>
      </c>
      <c r="G105" s="38"/>
      <c r="H105" s="43"/>
    </row>
    <row r="106" spans="1:8" s="2" customFormat="1" ht="22.5">
      <c r="A106" s="38"/>
      <c r="B106" s="43"/>
      <c r="C106" s="281" t="s">
        <v>871</v>
      </c>
      <c r="D106" s="281" t="s">
        <v>2054</v>
      </c>
      <c r="E106" s="21" t="s">
        <v>96</v>
      </c>
      <c r="F106" s="282">
        <v>414060</v>
      </c>
      <c r="G106" s="38"/>
      <c r="H106" s="43"/>
    </row>
    <row r="107" spans="1:8" s="2" customFormat="1" ht="22.5">
      <c r="A107" s="38"/>
      <c r="B107" s="43"/>
      <c r="C107" s="281" t="s">
        <v>877</v>
      </c>
      <c r="D107" s="281" t="s">
        <v>2055</v>
      </c>
      <c r="E107" s="21" t="s">
        <v>96</v>
      </c>
      <c r="F107" s="282">
        <v>1380.2</v>
      </c>
      <c r="G107" s="38"/>
      <c r="H107" s="43"/>
    </row>
    <row r="108" spans="1:8" s="2" customFormat="1" ht="16.899999999999999" customHeight="1">
      <c r="A108" s="38"/>
      <c r="B108" s="43"/>
      <c r="C108" s="281" t="s">
        <v>938</v>
      </c>
      <c r="D108" s="281" t="s">
        <v>2056</v>
      </c>
      <c r="E108" s="21" t="s">
        <v>96</v>
      </c>
      <c r="F108" s="282">
        <v>1380.2</v>
      </c>
      <c r="G108" s="38"/>
      <c r="H108" s="43"/>
    </row>
    <row r="109" spans="1:8" s="2" customFormat="1" ht="16.899999999999999" customHeight="1">
      <c r="A109" s="38"/>
      <c r="B109" s="43"/>
      <c r="C109" s="277" t="s">
        <v>98</v>
      </c>
      <c r="D109" s="278" t="s">
        <v>99</v>
      </c>
      <c r="E109" s="279" t="s">
        <v>96</v>
      </c>
      <c r="F109" s="280">
        <v>7.3920000000000003</v>
      </c>
      <c r="G109" s="38"/>
      <c r="H109" s="43"/>
    </row>
    <row r="110" spans="1:8" s="2" customFormat="1" ht="16.899999999999999" customHeight="1">
      <c r="A110" s="38"/>
      <c r="B110" s="43"/>
      <c r="C110" s="281" t="s">
        <v>19</v>
      </c>
      <c r="D110" s="281" t="s">
        <v>223</v>
      </c>
      <c r="E110" s="21" t="s">
        <v>19</v>
      </c>
      <c r="F110" s="282">
        <v>0</v>
      </c>
      <c r="G110" s="38"/>
      <c r="H110" s="43"/>
    </row>
    <row r="111" spans="1:8" s="2" customFormat="1" ht="16.899999999999999" customHeight="1">
      <c r="A111" s="38"/>
      <c r="B111" s="43"/>
      <c r="C111" s="281" t="s">
        <v>19</v>
      </c>
      <c r="D111" s="281" t="s">
        <v>1313</v>
      </c>
      <c r="E111" s="21" t="s">
        <v>19</v>
      </c>
      <c r="F111" s="282">
        <v>0</v>
      </c>
      <c r="G111" s="38"/>
      <c r="H111" s="43"/>
    </row>
    <row r="112" spans="1:8" s="2" customFormat="1" ht="16.899999999999999" customHeight="1">
      <c r="A112" s="38"/>
      <c r="B112" s="43"/>
      <c r="C112" s="281" t="s">
        <v>19</v>
      </c>
      <c r="D112" s="281" t="s">
        <v>399</v>
      </c>
      <c r="E112" s="21" t="s">
        <v>19</v>
      </c>
      <c r="F112" s="282">
        <v>0</v>
      </c>
      <c r="G112" s="38"/>
      <c r="H112" s="43"/>
    </row>
    <row r="113" spans="1:8" s="2" customFormat="1" ht="16.899999999999999" customHeight="1">
      <c r="A113" s="38"/>
      <c r="B113" s="43"/>
      <c r="C113" s="281" t="s">
        <v>19</v>
      </c>
      <c r="D113" s="281" t="s">
        <v>1734</v>
      </c>
      <c r="E113" s="21" t="s">
        <v>19</v>
      </c>
      <c r="F113" s="282">
        <v>7.3920000000000003</v>
      </c>
      <c r="G113" s="38"/>
      <c r="H113" s="43"/>
    </row>
    <row r="114" spans="1:8" s="2" customFormat="1" ht="16.899999999999999" customHeight="1">
      <c r="A114" s="38"/>
      <c r="B114" s="43"/>
      <c r="C114" s="281" t="s">
        <v>98</v>
      </c>
      <c r="D114" s="281" t="s">
        <v>227</v>
      </c>
      <c r="E114" s="21" t="s">
        <v>19</v>
      </c>
      <c r="F114" s="282">
        <v>7.3920000000000003</v>
      </c>
      <c r="G114" s="38"/>
      <c r="H114" s="43"/>
    </row>
    <row r="115" spans="1:8" s="2" customFormat="1" ht="16.899999999999999" customHeight="1">
      <c r="A115" s="38"/>
      <c r="B115" s="43"/>
      <c r="C115" s="283" t="s">
        <v>2046</v>
      </c>
      <c r="D115" s="38"/>
      <c r="E115" s="38"/>
      <c r="F115" s="38"/>
      <c r="G115" s="38"/>
      <c r="H115" s="43"/>
    </row>
    <row r="116" spans="1:8" s="2" customFormat="1" ht="16.899999999999999" customHeight="1">
      <c r="A116" s="38"/>
      <c r="B116" s="43"/>
      <c r="C116" s="281" t="s">
        <v>1730</v>
      </c>
      <c r="D116" s="281" t="s">
        <v>2057</v>
      </c>
      <c r="E116" s="21" t="s">
        <v>96</v>
      </c>
      <c r="F116" s="282">
        <v>7.3920000000000003</v>
      </c>
      <c r="G116" s="38"/>
      <c r="H116" s="43"/>
    </row>
    <row r="117" spans="1:8" s="2" customFormat="1" ht="16.899999999999999" customHeight="1">
      <c r="A117" s="38"/>
      <c r="B117" s="43"/>
      <c r="C117" s="281" t="s">
        <v>1736</v>
      </c>
      <c r="D117" s="281" t="s">
        <v>2058</v>
      </c>
      <c r="E117" s="21" t="s">
        <v>96</v>
      </c>
      <c r="F117" s="282">
        <v>7.3920000000000003</v>
      </c>
      <c r="G117" s="38"/>
      <c r="H117" s="43"/>
    </row>
    <row r="118" spans="1:8" s="2" customFormat="1" ht="16.899999999999999" customHeight="1">
      <c r="A118" s="38"/>
      <c r="B118" s="43"/>
      <c r="C118" s="281" t="s">
        <v>1741</v>
      </c>
      <c r="D118" s="281" t="s">
        <v>2059</v>
      </c>
      <c r="E118" s="21" t="s">
        <v>96</v>
      </c>
      <c r="F118" s="282">
        <v>7.3920000000000003</v>
      </c>
      <c r="G118" s="38"/>
      <c r="H118" s="43"/>
    </row>
    <row r="119" spans="1:8" s="2" customFormat="1" ht="16.899999999999999" customHeight="1">
      <c r="A119" s="38"/>
      <c r="B119" s="43"/>
      <c r="C119" s="281" t="s">
        <v>1746</v>
      </c>
      <c r="D119" s="281" t="s">
        <v>2060</v>
      </c>
      <c r="E119" s="21" t="s">
        <v>96</v>
      </c>
      <c r="F119" s="282">
        <v>7.3920000000000003</v>
      </c>
      <c r="G119" s="38"/>
      <c r="H119" s="43"/>
    </row>
    <row r="120" spans="1:8" s="2" customFormat="1" ht="22.5">
      <c r="A120" s="38"/>
      <c r="B120" s="43"/>
      <c r="C120" s="281" t="s">
        <v>1751</v>
      </c>
      <c r="D120" s="281" t="s">
        <v>2061</v>
      </c>
      <c r="E120" s="21" t="s">
        <v>96</v>
      </c>
      <c r="F120" s="282">
        <v>7.3920000000000003</v>
      </c>
      <c r="G120" s="38"/>
      <c r="H120" s="43"/>
    </row>
    <row r="121" spans="1:8" s="2" customFormat="1" ht="16.899999999999999" customHeight="1">
      <c r="A121" s="38"/>
      <c r="B121" s="43"/>
      <c r="C121" s="277" t="s">
        <v>94</v>
      </c>
      <c r="D121" s="278" t="s">
        <v>95</v>
      </c>
      <c r="E121" s="279" t="s">
        <v>96</v>
      </c>
      <c r="F121" s="280">
        <v>4.0739999999999998</v>
      </c>
      <c r="G121" s="38"/>
      <c r="H121" s="43"/>
    </row>
    <row r="122" spans="1:8" s="2" customFormat="1" ht="16.899999999999999" customHeight="1">
      <c r="A122" s="38"/>
      <c r="B122" s="43"/>
      <c r="C122" s="281" t="s">
        <v>19</v>
      </c>
      <c r="D122" s="281" t="s">
        <v>223</v>
      </c>
      <c r="E122" s="21" t="s">
        <v>19</v>
      </c>
      <c r="F122" s="282">
        <v>0</v>
      </c>
      <c r="G122" s="38"/>
      <c r="H122" s="43"/>
    </row>
    <row r="123" spans="1:8" s="2" customFormat="1" ht="16.899999999999999" customHeight="1">
      <c r="A123" s="38"/>
      <c r="B123" s="43"/>
      <c r="C123" s="281" t="s">
        <v>19</v>
      </c>
      <c r="D123" s="281" t="s">
        <v>1605</v>
      </c>
      <c r="E123" s="21" t="s">
        <v>19</v>
      </c>
      <c r="F123" s="282">
        <v>0</v>
      </c>
      <c r="G123" s="38"/>
      <c r="H123" s="43"/>
    </row>
    <row r="124" spans="1:8" s="2" customFormat="1" ht="16.899999999999999" customHeight="1">
      <c r="A124" s="38"/>
      <c r="B124" s="43"/>
      <c r="C124" s="281" t="s">
        <v>19</v>
      </c>
      <c r="D124" s="281" t="s">
        <v>311</v>
      </c>
      <c r="E124" s="21" t="s">
        <v>19</v>
      </c>
      <c r="F124" s="282">
        <v>0</v>
      </c>
      <c r="G124" s="38"/>
      <c r="H124" s="43"/>
    </row>
    <row r="125" spans="1:8" s="2" customFormat="1" ht="16.899999999999999" customHeight="1">
      <c r="A125" s="38"/>
      <c r="B125" s="43"/>
      <c r="C125" s="281" t="s">
        <v>19</v>
      </c>
      <c r="D125" s="281" t="s">
        <v>399</v>
      </c>
      <c r="E125" s="21" t="s">
        <v>19</v>
      </c>
      <c r="F125" s="282">
        <v>0</v>
      </c>
      <c r="G125" s="38"/>
      <c r="H125" s="43"/>
    </row>
    <row r="126" spans="1:8" s="2" customFormat="1" ht="16.899999999999999" customHeight="1">
      <c r="A126" s="38"/>
      <c r="B126" s="43"/>
      <c r="C126" s="281" t="s">
        <v>19</v>
      </c>
      <c r="D126" s="281" t="s">
        <v>1702</v>
      </c>
      <c r="E126" s="21" t="s">
        <v>19</v>
      </c>
      <c r="F126" s="282">
        <v>0.6</v>
      </c>
      <c r="G126" s="38"/>
      <c r="H126" s="43"/>
    </row>
    <row r="127" spans="1:8" s="2" customFormat="1" ht="16.899999999999999" customHeight="1">
      <c r="A127" s="38"/>
      <c r="B127" s="43"/>
      <c r="C127" s="281" t="s">
        <v>19</v>
      </c>
      <c r="D127" s="281" t="s">
        <v>1703</v>
      </c>
      <c r="E127" s="21" t="s">
        <v>19</v>
      </c>
      <c r="F127" s="282">
        <v>1.764</v>
      </c>
      <c r="G127" s="38"/>
      <c r="H127" s="43"/>
    </row>
    <row r="128" spans="1:8" s="2" customFormat="1" ht="16.899999999999999" customHeight="1">
      <c r="A128" s="38"/>
      <c r="B128" s="43"/>
      <c r="C128" s="281" t="s">
        <v>19</v>
      </c>
      <c r="D128" s="281" t="s">
        <v>1704</v>
      </c>
      <c r="E128" s="21" t="s">
        <v>19</v>
      </c>
      <c r="F128" s="282">
        <v>1.71</v>
      </c>
      <c r="G128" s="38"/>
      <c r="H128" s="43"/>
    </row>
    <row r="129" spans="1:8" s="2" customFormat="1" ht="16.899999999999999" customHeight="1">
      <c r="A129" s="38"/>
      <c r="B129" s="43"/>
      <c r="C129" s="281" t="s">
        <v>94</v>
      </c>
      <c r="D129" s="281" t="s">
        <v>227</v>
      </c>
      <c r="E129" s="21" t="s">
        <v>19</v>
      </c>
      <c r="F129" s="282">
        <v>4.0739999999999998</v>
      </c>
      <c r="G129" s="38"/>
      <c r="H129" s="43"/>
    </row>
    <row r="130" spans="1:8" s="2" customFormat="1" ht="16.899999999999999" customHeight="1">
      <c r="A130" s="38"/>
      <c r="B130" s="43"/>
      <c r="C130" s="283" t="s">
        <v>2046</v>
      </c>
      <c r="D130" s="38"/>
      <c r="E130" s="38"/>
      <c r="F130" s="38"/>
      <c r="G130" s="38"/>
      <c r="H130" s="43"/>
    </row>
    <row r="131" spans="1:8" s="2" customFormat="1" ht="16.899999999999999" customHeight="1">
      <c r="A131" s="38"/>
      <c r="B131" s="43"/>
      <c r="C131" s="281" t="s">
        <v>1698</v>
      </c>
      <c r="D131" s="281" t="s">
        <v>2062</v>
      </c>
      <c r="E131" s="21" t="s">
        <v>96</v>
      </c>
      <c r="F131" s="282">
        <v>4.0739999999999998</v>
      </c>
      <c r="G131" s="38"/>
      <c r="H131" s="43"/>
    </row>
    <row r="132" spans="1:8" s="2" customFormat="1" ht="16.899999999999999" customHeight="1">
      <c r="A132" s="38"/>
      <c r="B132" s="43"/>
      <c r="C132" s="281" t="s">
        <v>1706</v>
      </c>
      <c r="D132" s="281" t="s">
        <v>2063</v>
      </c>
      <c r="E132" s="21" t="s">
        <v>96</v>
      </c>
      <c r="F132" s="282">
        <v>4.0739999999999998</v>
      </c>
      <c r="G132" s="38"/>
      <c r="H132" s="43"/>
    </row>
    <row r="133" spans="1:8" s="2" customFormat="1" ht="16.899999999999999" customHeight="1">
      <c r="A133" s="38"/>
      <c r="B133" s="43"/>
      <c r="C133" s="281" t="s">
        <v>1711</v>
      </c>
      <c r="D133" s="281" t="s">
        <v>2064</v>
      </c>
      <c r="E133" s="21" t="s">
        <v>96</v>
      </c>
      <c r="F133" s="282">
        <v>4.0739999999999998</v>
      </c>
      <c r="G133" s="38"/>
      <c r="H133" s="43"/>
    </row>
    <row r="134" spans="1:8" s="2" customFormat="1" ht="16.899999999999999" customHeight="1">
      <c r="A134" s="38"/>
      <c r="B134" s="43"/>
      <c r="C134" s="281" t="s">
        <v>1716</v>
      </c>
      <c r="D134" s="281" t="s">
        <v>2065</v>
      </c>
      <c r="E134" s="21" t="s">
        <v>96</v>
      </c>
      <c r="F134" s="282">
        <v>4.0739999999999998</v>
      </c>
      <c r="G134" s="38"/>
      <c r="H134" s="43"/>
    </row>
    <row r="135" spans="1:8" s="2" customFormat="1" ht="16.899999999999999" customHeight="1">
      <c r="A135" s="38"/>
      <c r="B135" s="43"/>
      <c r="C135" s="281" t="s">
        <v>1721</v>
      </c>
      <c r="D135" s="281" t="s">
        <v>2066</v>
      </c>
      <c r="E135" s="21" t="s">
        <v>96</v>
      </c>
      <c r="F135" s="282">
        <v>4.0739999999999998</v>
      </c>
      <c r="G135" s="38"/>
      <c r="H135" s="43"/>
    </row>
    <row r="136" spans="1:8" s="2" customFormat="1" ht="22.5">
      <c r="A136" s="38"/>
      <c r="B136" s="43"/>
      <c r="C136" s="281" t="s">
        <v>1726</v>
      </c>
      <c r="D136" s="281" t="s">
        <v>1727</v>
      </c>
      <c r="E136" s="21" t="s">
        <v>96</v>
      </c>
      <c r="F136" s="282">
        <v>4.0739999999999998</v>
      </c>
      <c r="G136" s="38"/>
      <c r="H136" s="43"/>
    </row>
    <row r="137" spans="1:8" s="2" customFormat="1" ht="16.899999999999999" customHeight="1">
      <c r="A137" s="38"/>
      <c r="B137" s="43"/>
      <c r="C137" s="277" t="s">
        <v>135</v>
      </c>
      <c r="D137" s="278" t="s">
        <v>136</v>
      </c>
      <c r="E137" s="279" t="s">
        <v>96</v>
      </c>
      <c r="F137" s="280">
        <v>570.35</v>
      </c>
      <c r="G137" s="38"/>
      <c r="H137" s="43"/>
    </row>
    <row r="138" spans="1:8" s="2" customFormat="1" ht="16.899999999999999" customHeight="1">
      <c r="A138" s="38"/>
      <c r="B138" s="43"/>
      <c r="C138" s="281" t="s">
        <v>19</v>
      </c>
      <c r="D138" s="281" t="s">
        <v>223</v>
      </c>
      <c r="E138" s="21" t="s">
        <v>19</v>
      </c>
      <c r="F138" s="282">
        <v>0</v>
      </c>
      <c r="G138" s="38"/>
      <c r="H138" s="43"/>
    </row>
    <row r="139" spans="1:8" s="2" customFormat="1" ht="16.899999999999999" customHeight="1">
      <c r="A139" s="38"/>
      <c r="B139" s="43"/>
      <c r="C139" s="281" t="s">
        <v>19</v>
      </c>
      <c r="D139" s="281" t="s">
        <v>341</v>
      </c>
      <c r="E139" s="21" t="s">
        <v>19</v>
      </c>
      <c r="F139" s="282">
        <v>0</v>
      </c>
      <c r="G139" s="38"/>
      <c r="H139" s="43"/>
    </row>
    <row r="140" spans="1:8" s="2" customFormat="1" ht="16.899999999999999" customHeight="1">
      <c r="A140" s="38"/>
      <c r="B140" s="43"/>
      <c r="C140" s="281" t="s">
        <v>19</v>
      </c>
      <c r="D140" s="281" t="s">
        <v>307</v>
      </c>
      <c r="E140" s="21" t="s">
        <v>19</v>
      </c>
      <c r="F140" s="282">
        <v>0</v>
      </c>
      <c r="G140" s="38"/>
      <c r="H140" s="43"/>
    </row>
    <row r="141" spans="1:8" s="2" customFormat="1" ht="16.899999999999999" customHeight="1">
      <c r="A141" s="38"/>
      <c r="B141" s="43"/>
      <c r="C141" s="281" t="s">
        <v>19</v>
      </c>
      <c r="D141" s="281" t="s">
        <v>309</v>
      </c>
      <c r="E141" s="21" t="s">
        <v>19</v>
      </c>
      <c r="F141" s="282">
        <v>0</v>
      </c>
      <c r="G141" s="38"/>
      <c r="H141" s="43"/>
    </row>
    <row r="142" spans="1:8" s="2" customFormat="1" ht="16.899999999999999" customHeight="1">
      <c r="A142" s="38"/>
      <c r="B142" s="43"/>
      <c r="C142" s="281" t="s">
        <v>19</v>
      </c>
      <c r="D142" s="281" t="s">
        <v>311</v>
      </c>
      <c r="E142" s="21" t="s">
        <v>19</v>
      </c>
      <c r="F142" s="282">
        <v>0</v>
      </c>
      <c r="G142" s="38"/>
      <c r="H142" s="43"/>
    </row>
    <row r="143" spans="1:8" s="2" customFormat="1" ht="16.899999999999999" customHeight="1">
      <c r="A143" s="38"/>
      <c r="B143" s="43"/>
      <c r="C143" s="281" t="s">
        <v>19</v>
      </c>
      <c r="D143" s="281" t="s">
        <v>1012</v>
      </c>
      <c r="E143" s="21" t="s">
        <v>19</v>
      </c>
      <c r="F143" s="282">
        <v>0</v>
      </c>
      <c r="G143" s="38"/>
      <c r="H143" s="43"/>
    </row>
    <row r="144" spans="1:8" s="2" customFormat="1" ht="16.899999999999999" customHeight="1">
      <c r="A144" s="38"/>
      <c r="B144" s="43"/>
      <c r="C144" s="281" t="s">
        <v>19</v>
      </c>
      <c r="D144" s="281" t="s">
        <v>1013</v>
      </c>
      <c r="E144" s="21" t="s">
        <v>19</v>
      </c>
      <c r="F144" s="282">
        <v>0</v>
      </c>
      <c r="G144" s="38"/>
      <c r="H144" s="43"/>
    </row>
    <row r="145" spans="1:8" s="2" customFormat="1" ht="16.899999999999999" customHeight="1">
      <c r="A145" s="38"/>
      <c r="B145" s="43"/>
      <c r="C145" s="281" t="s">
        <v>19</v>
      </c>
      <c r="D145" s="281" t="s">
        <v>1014</v>
      </c>
      <c r="E145" s="21" t="s">
        <v>19</v>
      </c>
      <c r="F145" s="282">
        <v>0</v>
      </c>
      <c r="G145" s="38"/>
      <c r="H145" s="43"/>
    </row>
    <row r="146" spans="1:8" s="2" customFormat="1" ht="16.899999999999999" customHeight="1">
      <c r="A146" s="38"/>
      <c r="B146" s="43"/>
      <c r="C146" s="281" t="s">
        <v>19</v>
      </c>
      <c r="D146" s="281" t="s">
        <v>1015</v>
      </c>
      <c r="E146" s="21" t="s">
        <v>19</v>
      </c>
      <c r="F146" s="282">
        <v>158.69999999999999</v>
      </c>
      <c r="G146" s="38"/>
      <c r="H146" s="43"/>
    </row>
    <row r="147" spans="1:8" s="2" customFormat="1" ht="16.899999999999999" customHeight="1">
      <c r="A147" s="38"/>
      <c r="B147" s="43"/>
      <c r="C147" s="281" t="s">
        <v>19</v>
      </c>
      <c r="D147" s="281" t="s">
        <v>1016</v>
      </c>
      <c r="E147" s="21" t="s">
        <v>19</v>
      </c>
      <c r="F147" s="282">
        <v>36.6</v>
      </c>
      <c r="G147" s="38"/>
      <c r="H147" s="43"/>
    </row>
    <row r="148" spans="1:8" s="2" customFormat="1" ht="16.899999999999999" customHeight="1">
      <c r="A148" s="38"/>
      <c r="B148" s="43"/>
      <c r="C148" s="281" t="s">
        <v>19</v>
      </c>
      <c r="D148" s="281" t="s">
        <v>1017</v>
      </c>
      <c r="E148" s="21" t="s">
        <v>19</v>
      </c>
      <c r="F148" s="282">
        <v>146.65</v>
      </c>
      <c r="G148" s="38"/>
      <c r="H148" s="43"/>
    </row>
    <row r="149" spans="1:8" s="2" customFormat="1" ht="16.899999999999999" customHeight="1">
      <c r="A149" s="38"/>
      <c r="B149" s="43"/>
      <c r="C149" s="281" t="s">
        <v>19</v>
      </c>
      <c r="D149" s="281" t="s">
        <v>1018</v>
      </c>
      <c r="E149" s="21" t="s">
        <v>19</v>
      </c>
      <c r="F149" s="282">
        <v>29.2</v>
      </c>
      <c r="G149" s="38"/>
      <c r="H149" s="43"/>
    </row>
    <row r="150" spans="1:8" s="2" customFormat="1" ht="16.899999999999999" customHeight="1">
      <c r="A150" s="38"/>
      <c r="B150" s="43"/>
      <c r="C150" s="281" t="s">
        <v>19</v>
      </c>
      <c r="D150" s="281" t="s">
        <v>1019</v>
      </c>
      <c r="E150" s="21" t="s">
        <v>19</v>
      </c>
      <c r="F150" s="282">
        <v>156.69999999999999</v>
      </c>
      <c r="G150" s="38"/>
      <c r="H150" s="43"/>
    </row>
    <row r="151" spans="1:8" s="2" customFormat="1" ht="16.899999999999999" customHeight="1">
      <c r="A151" s="38"/>
      <c r="B151" s="43"/>
      <c r="C151" s="281" t="s">
        <v>19</v>
      </c>
      <c r="D151" s="281" t="s">
        <v>1020</v>
      </c>
      <c r="E151" s="21" t="s">
        <v>19</v>
      </c>
      <c r="F151" s="282">
        <v>42.5</v>
      </c>
      <c r="G151" s="38"/>
      <c r="H151" s="43"/>
    </row>
    <row r="152" spans="1:8" s="2" customFormat="1" ht="16.899999999999999" customHeight="1">
      <c r="A152" s="38"/>
      <c r="B152" s="43"/>
      <c r="C152" s="281" t="s">
        <v>135</v>
      </c>
      <c r="D152" s="281" t="s">
        <v>333</v>
      </c>
      <c r="E152" s="21" t="s">
        <v>19</v>
      </c>
      <c r="F152" s="282">
        <v>570.35</v>
      </c>
      <c r="G152" s="38"/>
      <c r="H152" s="43"/>
    </row>
    <row r="153" spans="1:8" s="2" customFormat="1" ht="16.899999999999999" customHeight="1">
      <c r="A153" s="38"/>
      <c r="B153" s="43"/>
      <c r="C153" s="283" t="s">
        <v>2046</v>
      </c>
      <c r="D153" s="38"/>
      <c r="E153" s="38"/>
      <c r="F153" s="38"/>
      <c r="G153" s="38"/>
      <c r="H153" s="43"/>
    </row>
    <row r="154" spans="1:8" s="2" customFormat="1" ht="16.899999999999999" customHeight="1">
      <c r="A154" s="38"/>
      <c r="B154" s="43"/>
      <c r="C154" s="281" t="s">
        <v>1009</v>
      </c>
      <c r="D154" s="281" t="s">
        <v>2067</v>
      </c>
      <c r="E154" s="21" t="s">
        <v>96</v>
      </c>
      <c r="F154" s="282">
        <v>890.8</v>
      </c>
      <c r="G154" s="38"/>
      <c r="H154" s="43"/>
    </row>
    <row r="155" spans="1:8" s="2" customFormat="1" ht="16.899999999999999" customHeight="1">
      <c r="A155" s="38"/>
      <c r="B155" s="43"/>
      <c r="C155" s="281" t="s">
        <v>347</v>
      </c>
      <c r="D155" s="281" t="s">
        <v>2068</v>
      </c>
      <c r="E155" s="21" t="s">
        <v>96</v>
      </c>
      <c r="F155" s="282">
        <v>731.9</v>
      </c>
      <c r="G155" s="38"/>
      <c r="H155" s="43"/>
    </row>
    <row r="156" spans="1:8" s="2" customFormat="1" ht="22.5">
      <c r="A156" s="38"/>
      <c r="B156" s="43"/>
      <c r="C156" s="281" t="s">
        <v>364</v>
      </c>
      <c r="D156" s="281" t="s">
        <v>2069</v>
      </c>
      <c r="E156" s="21" t="s">
        <v>96</v>
      </c>
      <c r="F156" s="282">
        <v>731.9</v>
      </c>
      <c r="G156" s="38"/>
      <c r="H156" s="43"/>
    </row>
    <row r="157" spans="1:8" s="2" customFormat="1" ht="16.899999999999999" customHeight="1">
      <c r="A157" s="38"/>
      <c r="B157" s="43"/>
      <c r="C157" s="281" t="s">
        <v>1756</v>
      </c>
      <c r="D157" s="281" t="s">
        <v>2070</v>
      </c>
      <c r="E157" s="21" t="s">
        <v>96</v>
      </c>
      <c r="F157" s="282">
        <v>1166.8810000000001</v>
      </c>
      <c r="G157" s="38"/>
      <c r="H157" s="43"/>
    </row>
    <row r="158" spans="1:8" s="2" customFormat="1" ht="22.5">
      <c r="A158" s="38"/>
      <c r="B158" s="43"/>
      <c r="C158" s="281" t="s">
        <v>1761</v>
      </c>
      <c r="D158" s="281" t="s">
        <v>2071</v>
      </c>
      <c r="E158" s="21" t="s">
        <v>96</v>
      </c>
      <c r="F158" s="282">
        <v>1005.331</v>
      </c>
      <c r="G158" s="38"/>
      <c r="H158" s="43"/>
    </row>
    <row r="159" spans="1:8" s="2" customFormat="1" ht="16.899999999999999" customHeight="1">
      <c r="A159" s="38"/>
      <c r="B159" s="43"/>
      <c r="C159" s="281" t="s">
        <v>1777</v>
      </c>
      <c r="D159" s="281" t="s">
        <v>2072</v>
      </c>
      <c r="E159" s="21" t="s">
        <v>96</v>
      </c>
      <c r="F159" s="282">
        <v>1166.8810000000001</v>
      </c>
      <c r="G159" s="38"/>
      <c r="H159" s="43"/>
    </row>
    <row r="160" spans="1:8" s="2" customFormat="1" ht="16.899999999999999" customHeight="1">
      <c r="A160" s="38"/>
      <c r="B160" s="43"/>
      <c r="C160" s="281" t="s">
        <v>1033</v>
      </c>
      <c r="D160" s="281" t="s">
        <v>1034</v>
      </c>
      <c r="E160" s="21" t="s">
        <v>96</v>
      </c>
      <c r="F160" s="282">
        <v>908.50599999999997</v>
      </c>
      <c r="G160" s="38"/>
      <c r="H160" s="43"/>
    </row>
    <row r="161" spans="1:8" s="2" customFormat="1" ht="16.899999999999999" customHeight="1">
      <c r="A161" s="38"/>
      <c r="B161" s="43"/>
      <c r="C161" s="277" t="s">
        <v>138</v>
      </c>
      <c r="D161" s="278" t="s">
        <v>139</v>
      </c>
      <c r="E161" s="279" t="s">
        <v>96</v>
      </c>
      <c r="F161" s="280">
        <v>161.55000000000001</v>
      </c>
      <c r="G161" s="38"/>
      <c r="H161" s="43"/>
    </row>
    <row r="162" spans="1:8" s="2" customFormat="1" ht="16.899999999999999" customHeight="1">
      <c r="A162" s="38"/>
      <c r="B162" s="43"/>
      <c r="C162" s="281" t="s">
        <v>19</v>
      </c>
      <c r="D162" s="281" t="s">
        <v>1021</v>
      </c>
      <c r="E162" s="21" t="s">
        <v>19</v>
      </c>
      <c r="F162" s="282">
        <v>0</v>
      </c>
      <c r="G162" s="38"/>
      <c r="H162" s="43"/>
    </row>
    <row r="163" spans="1:8" s="2" customFormat="1" ht="16.899999999999999" customHeight="1">
      <c r="A163" s="38"/>
      <c r="B163" s="43"/>
      <c r="C163" s="281" t="s">
        <v>19</v>
      </c>
      <c r="D163" s="281" t="s">
        <v>1022</v>
      </c>
      <c r="E163" s="21" t="s">
        <v>19</v>
      </c>
      <c r="F163" s="282">
        <v>44.3</v>
      </c>
      <c r="G163" s="38"/>
      <c r="H163" s="43"/>
    </row>
    <row r="164" spans="1:8" s="2" customFormat="1" ht="16.899999999999999" customHeight="1">
      <c r="A164" s="38"/>
      <c r="B164" s="43"/>
      <c r="C164" s="281" t="s">
        <v>19</v>
      </c>
      <c r="D164" s="281" t="s">
        <v>1023</v>
      </c>
      <c r="E164" s="21" t="s">
        <v>19</v>
      </c>
      <c r="F164" s="282">
        <v>15</v>
      </c>
      <c r="G164" s="38"/>
      <c r="H164" s="43"/>
    </row>
    <row r="165" spans="1:8" s="2" customFormat="1" ht="16.899999999999999" customHeight="1">
      <c r="A165" s="38"/>
      <c r="B165" s="43"/>
      <c r="C165" s="281" t="s">
        <v>19</v>
      </c>
      <c r="D165" s="281" t="s">
        <v>1024</v>
      </c>
      <c r="E165" s="21" t="s">
        <v>19</v>
      </c>
      <c r="F165" s="282">
        <v>52.95</v>
      </c>
      <c r="G165" s="38"/>
      <c r="H165" s="43"/>
    </row>
    <row r="166" spans="1:8" s="2" customFormat="1" ht="16.899999999999999" customHeight="1">
      <c r="A166" s="38"/>
      <c r="B166" s="43"/>
      <c r="C166" s="281" t="s">
        <v>19</v>
      </c>
      <c r="D166" s="281" t="s">
        <v>1025</v>
      </c>
      <c r="E166" s="21" t="s">
        <v>19</v>
      </c>
      <c r="F166" s="282">
        <v>13</v>
      </c>
      <c r="G166" s="38"/>
      <c r="H166" s="43"/>
    </row>
    <row r="167" spans="1:8" s="2" customFormat="1" ht="16.899999999999999" customHeight="1">
      <c r="A167" s="38"/>
      <c r="B167" s="43"/>
      <c r="C167" s="281" t="s">
        <v>19</v>
      </c>
      <c r="D167" s="281" t="s">
        <v>1026</v>
      </c>
      <c r="E167" s="21" t="s">
        <v>19</v>
      </c>
      <c r="F167" s="282">
        <v>36.299999999999997</v>
      </c>
      <c r="G167" s="38"/>
      <c r="H167" s="43"/>
    </row>
    <row r="168" spans="1:8" s="2" customFormat="1" ht="16.899999999999999" customHeight="1">
      <c r="A168" s="38"/>
      <c r="B168" s="43"/>
      <c r="C168" s="281" t="s">
        <v>138</v>
      </c>
      <c r="D168" s="281" t="s">
        <v>333</v>
      </c>
      <c r="E168" s="21" t="s">
        <v>19</v>
      </c>
      <c r="F168" s="282">
        <v>161.55000000000001</v>
      </c>
      <c r="G168" s="38"/>
      <c r="H168" s="43"/>
    </row>
    <row r="169" spans="1:8" s="2" customFormat="1" ht="16.899999999999999" customHeight="1">
      <c r="A169" s="38"/>
      <c r="B169" s="43"/>
      <c r="C169" s="283" t="s">
        <v>2046</v>
      </c>
      <c r="D169" s="38"/>
      <c r="E169" s="38"/>
      <c r="F169" s="38"/>
      <c r="G169" s="38"/>
      <c r="H169" s="43"/>
    </row>
    <row r="170" spans="1:8" s="2" customFormat="1" ht="16.899999999999999" customHeight="1">
      <c r="A170" s="38"/>
      <c r="B170" s="43"/>
      <c r="C170" s="281" t="s">
        <v>1009</v>
      </c>
      <c r="D170" s="281" t="s">
        <v>2067</v>
      </c>
      <c r="E170" s="21" t="s">
        <v>96</v>
      </c>
      <c r="F170" s="282">
        <v>890.8</v>
      </c>
      <c r="G170" s="38"/>
      <c r="H170" s="43"/>
    </row>
    <row r="171" spans="1:8" s="2" customFormat="1" ht="16.899999999999999" customHeight="1">
      <c r="A171" s="38"/>
      <c r="B171" s="43"/>
      <c r="C171" s="281" t="s">
        <v>347</v>
      </c>
      <c r="D171" s="281" t="s">
        <v>2068</v>
      </c>
      <c r="E171" s="21" t="s">
        <v>96</v>
      </c>
      <c r="F171" s="282">
        <v>731.9</v>
      </c>
      <c r="G171" s="38"/>
      <c r="H171" s="43"/>
    </row>
    <row r="172" spans="1:8" s="2" customFormat="1" ht="22.5">
      <c r="A172" s="38"/>
      <c r="B172" s="43"/>
      <c r="C172" s="281" t="s">
        <v>364</v>
      </c>
      <c r="D172" s="281" t="s">
        <v>2069</v>
      </c>
      <c r="E172" s="21" t="s">
        <v>96</v>
      </c>
      <c r="F172" s="282">
        <v>731.9</v>
      </c>
      <c r="G172" s="38"/>
      <c r="H172" s="43"/>
    </row>
    <row r="173" spans="1:8" s="2" customFormat="1" ht="16.899999999999999" customHeight="1">
      <c r="A173" s="38"/>
      <c r="B173" s="43"/>
      <c r="C173" s="281" t="s">
        <v>1756</v>
      </c>
      <c r="D173" s="281" t="s">
        <v>2070</v>
      </c>
      <c r="E173" s="21" t="s">
        <v>96</v>
      </c>
      <c r="F173" s="282">
        <v>1166.8810000000001</v>
      </c>
      <c r="G173" s="38"/>
      <c r="H173" s="43"/>
    </row>
    <row r="174" spans="1:8" s="2" customFormat="1" ht="22.5">
      <c r="A174" s="38"/>
      <c r="B174" s="43"/>
      <c r="C174" s="281" t="s">
        <v>1768</v>
      </c>
      <c r="D174" s="281" t="s">
        <v>2073</v>
      </c>
      <c r="E174" s="21" t="s">
        <v>96</v>
      </c>
      <c r="F174" s="282">
        <v>167.15</v>
      </c>
      <c r="G174" s="38"/>
      <c r="H174" s="43"/>
    </row>
    <row r="175" spans="1:8" s="2" customFormat="1" ht="16.899999999999999" customHeight="1">
      <c r="A175" s="38"/>
      <c r="B175" s="43"/>
      <c r="C175" s="281" t="s">
        <v>1777</v>
      </c>
      <c r="D175" s="281" t="s">
        <v>2072</v>
      </c>
      <c r="E175" s="21" t="s">
        <v>96</v>
      </c>
      <c r="F175" s="282">
        <v>1166.8810000000001</v>
      </c>
      <c r="G175" s="38"/>
      <c r="H175" s="43"/>
    </row>
    <row r="176" spans="1:8" s="2" customFormat="1" ht="16.899999999999999" customHeight="1">
      <c r="A176" s="38"/>
      <c r="B176" s="43"/>
      <c r="C176" s="281" t="s">
        <v>1033</v>
      </c>
      <c r="D176" s="281" t="s">
        <v>1034</v>
      </c>
      <c r="E176" s="21" t="s">
        <v>96</v>
      </c>
      <c r="F176" s="282">
        <v>908.50599999999997</v>
      </c>
      <c r="G176" s="38"/>
      <c r="H176" s="43"/>
    </row>
    <row r="177" spans="1:8" s="2" customFormat="1" ht="16.899999999999999" customHeight="1">
      <c r="A177" s="38"/>
      <c r="B177" s="43"/>
      <c r="C177" s="277" t="s">
        <v>141</v>
      </c>
      <c r="D177" s="278" t="s">
        <v>142</v>
      </c>
      <c r="E177" s="279" t="s">
        <v>96</v>
      </c>
      <c r="F177" s="280">
        <v>158.9</v>
      </c>
      <c r="G177" s="38"/>
      <c r="H177" s="43"/>
    </row>
    <row r="178" spans="1:8" s="2" customFormat="1" ht="16.899999999999999" customHeight="1">
      <c r="A178" s="38"/>
      <c r="B178" s="43"/>
      <c r="C178" s="281" t="s">
        <v>19</v>
      </c>
      <c r="D178" s="281" t="s">
        <v>1027</v>
      </c>
      <c r="E178" s="21" t="s">
        <v>19</v>
      </c>
      <c r="F178" s="282">
        <v>0</v>
      </c>
      <c r="G178" s="38"/>
      <c r="H178" s="43"/>
    </row>
    <row r="179" spans="1:8" s="2" customFormat="1" ht="16.899999999999999" customHeight="1">
      <c r="A179" s="38"/>
      <c r="B179" s="43"/>
      <c r="C179" s="281" t="s">
        <v>19</v>
      </c>
      <c r="D179" s="281" t="s">
        <v>1028</v>
      </c>
      <c r="E179" s="21" t="s">
        <v>19</v>
      </c>
      <c r="F179" s="282">
        <v>105.3</v>
      </c>
      <c r="G179" s="38"/>
      <c r="H179" s="43"/>
    </row>
    <row r="180" spans="1:8" s="2" customFormat="1" ht="16.899999999999999" customHeight="1">
      <c r="A180" s="38"/>
      <c r="B180" s="43"/>
      <c r="C180" s="281" t="s">
        <v>19</v>
      </c>
      <c r="D180" s="281" t="s">
        <v>1029</v>
      </c>
      <c r="E180" s="21" t="s">
        <v>19</v>
      </c>
      <c r="F180" s="282">
        <v>26.6</v>
      </c>
      <c r="G180" s="38"/>
      <c r="H180" s="43"/>
    </row>
    <row r="181" spans="1:8" s="2" customFormat="1" ht="16.899999999999999" customHeight="1">
      <c r="A181" s="38"/>
      <c r="B181" s="43"/>
      <c r="C181" s="281" t="s">
        <v>19</v>
      </c>
      <c r="D181" s="281" t="s">
        <v>1030</v>
      </c>
      <c r="E181" s="21" t="s">
        <v>19</v>
      </c>
      <c r="F181" s="282">
        <v>13.5</v>
      </c>
      <c r="G181" s="38"/>
      <c r="H181" s="43"/>
    </row>
    <row r="182" spans="1:8" s="2" customFormat="1" ht="16.899999999999999" customHeight="1">
      <c r="A182" s="38"/>
      <c r="B182" s="43"/>
      <c r="C182" s="281" t="s">
        <v>19</v>
      </c>
      <c r="D182" s="281" t="s">
        <v>1031</v>
      </c>
      <c r="E182" s="21" t="s">
        <v>19</v>
      </c>
      <c r="F182" s="282">
        <v>13.5</v>
      </c>
      <c r="G182" s="38"/>
      <c r="H182" s="43"/>
    </row>
    <row r="183" spans="1:8" s="2" customFormat="1" ht="16.899999999999999" customHeight="1">
      <c r="A183" s="38"/>
      <c r="B183" s="43"/>
      <c r="C183" s="281" t="s">
        <v>141</v>
      </c>
      <c r="D183" s="281" t="s">
        <v>333</v>
      </c>
      <c r="E183" s="21" t="s">
        <v>19</v>
      </c>
      <c r="F183" s="282">
        <v>158.9</v>
      </c>
      <c r="G183" s="38"/>
      <c r="H183" s="43"/>
    </row>
    <row r="184" spans="1:8" s="2" customFormat="1" ht="16.899999999999999" customHeight="1">
      <c r="A184" s="38"/>
      <c r="B184" s="43"/>
      <c r="C184" s="283" t="s">
        <v>2046</v>
      </c>
      <c r="D184" s="38"/>
      <c r="E184" s="38"/>
      <c r="F184" s="38"/>
      <c r="G184" s="38"/>
      <c r="H184" s="43"/>
    </row>
    <row r="185" spans="1:8" s="2" customFormat="1" ht="16.899999999999999" customHeight="1">
      <c r="A185" s="38"/>
      <c r="B185" s="43"/>
      <c r="C185" s="281" t="s">
        <v>1009</v>
      </c>
      <c r="D185" s="281" t="s">
        <v>2067</v>
      </c>
      <c r="E185" s="21" t="s">
        <v>96</v>
      </c>
      <c r="F185" s="282">
        <v>890.8</v>
      </c>
      <c r="G185" s="38"/>
      <c r="H185" s="43"/>
    </row>
    <row r="186" spans="1:8" s="2" customFormat="1" ht="16.899999999999999" customHeight="1">
      <c r="A186" s="38"/>
      <c r="B186" s="43"/>
      <c r="C186" s="281" t="s">
        <v>368</v>
      </c>
      <c r="D186" s="281" t="s">
        <v>2074</v>
      </c>
      <c r="E186" s="21" t="s">
        <v>96</v>
      </c>
      <c r="F186" s="282">
        <v>158.9</v>
      </c>
      <c r="G186" s="38"/>
      <c r="H186" s="43"/>
    </row>
    <row r="187" spans="1:8" s="2" customFormat="1" ht="16.899999999999999" customHeight="1">
      <c r="A187" s="38"/>
      <c r="B187" s="43"/>
      <c r="C187" s="281" t="s">
        <v>1756</v>
      </c>
      <c r="D187" s="281" t="s">
        <v>2070</v>
      </c>
      <c r="E187" s="21" t="s">
        <v>96</v>
      </c>
      <c r="F187" s="282">
        <v>1166.8810000000001</v>
      </c>
      <c r="G187" s="38"/>
      <c r="H187" s="43"/>
    </row>
    <row r="188" spans="1:8" s="2" customFormat="1" ht="22.5">
      <c r="A188" s="38"/>
      <c r="B188" s="43"/>
      <c r="C188" s="281" t="s">
        <v>1761</v>
      </c>
      <c r="D188" s="281" t="s">
        <v>2071</v>
      </c>
      <c r="E188" s="21" t="s">
        <v>96</v>
      </c>
      <c r="F188" s="282">
        <v>1005.331</v>
      </c>
      <c r="G188" s="38"/>
      <c r="H188" s="43"/>
    </row>
    <row r="189" spans="1:8" s="2" customFormat="1" ht="16.899999999999999" customHeight="1">
      <c r="A189" s="38"/>
      <c r="B189" s="43"/>
      <c r="C189" s="281" t="s">
        <v>1777</v>
      </c>
      <c r="D189" s="281" t="s">
        <v>2072</v>
      </c>
      <c r="E189" s="21" t="s">
        <v>96</v>
      </c>
      <c r="F189" s="282">
        <v>1166.8810000000001</v>
      </c>
      <c r="G189" s="38"/>
      <c r="H189" s="43"/>
    </row>
    <row r="190" spans="1:8" s="2" customFormat="1" ht="16.899999999999999" customHeight="1">
      <c r="A190" s="38"/>
      <c r="B190" s="43"/>
      <c r="C190" s="281" t="s">
        <v>1033</v>
      </c>
      <c r="D190" s="281" t="s">
        <v>1034</v>
      </c>
      <c r="E190" s="21" t="s">
        <v>96</v>
      </c>
      <c r="F190" s="282">
        <v>908.50599999999997</v>
      </c>
      <c r="G190" s="38"/>
      <c r="H190" s="43"/>
    </row>
    <row r="191" spans="1:8" s="2" customFormat="1" ht="16.899999999999999" customHeight="1">
      <c r="A191" s="38"/>
      <c r="B191" s="43"/>
      <c r="C191" s="277" t="s">
        <v>146</v>
      </c>
      <c r="D191" s="278" t="s">
        <v>147</v>
      </c>
      <c r="E191" s="279" t="s">
        <v>96</v>
      </c>
      <c r="F191" s="280">
        <v>5.6</v>
      </c>
      <c r="G191" s="38"/>
      <c r="H191" s="43"/>
    </row>
    <row r="192" spans="1:8" s="2" customFormat="1" ht="16.899999999999999" customHeight="1">
      <c r="A192" s="38"/>
      <c r="B192" s="43"/>
      <c r="C192" s="281" t="s">
        <v>19</v>
      </c>
      <c r="D192" s="281" t="s">
        <v>223</v>
      </c>
      <c r="E192" s="21" t="s">
        <v>19</v>
      </c>
      <c r="F192" s="282">
        <v>0</v>
      </c>
      <c r="G192" s="38"/>
      <c r="H192" s="43"/>
    </row>
    <row r="193" spans="1:8" s="2" customFormat="1" ht="16.899999999999999" customHeight="1">
      <c r="A193" s="38"/>
      <c r="B193" s="43"/>
      <c r="C193" s="281" t="s">
        <v>19</v>
      </c>
      <c r="D193" s="281" t="s">
        <v>353</v>
      </c>
      <c r="E193" s="21" t="s">
        <v>19</v>
      </c>
      <c r="F193" s="282">
        <v>0</v>
      </c>
      <c r="G193" s="38"/>
      <c r="H193" s="43"/>
    </row>
    <row r="194" spans="1:8" s="2" customFormat="1" ht="16.899999999999999" customHeight="1">
      <c r="A194" s="38"/>
      <c r="B194" s="43"/>
      <c r="C194" s="281" t="s">
        <v>19</v>
      </c>
      <c r="D194" s="281" t="s">
        <v>311</v>
      </c>
      <c r="E194" s="21" t="s">
        <v>19</v>
      </c>
      <c r="F194" s="282">
        <v>0</v>
      </c>
      <c r="G194" s="38"/>
      <c r="H194" s="43"/>
    </row>
    <row r="195" spans="1:8" s="2" customFormat="1" ht="16.899999999999999" customHeight="1">
      <c r="A195" s="38"/>
      <c r="B195" s="43"/>
      <c r="C195" s="281" t="s">
        <v>19</v>
      </c>
      <c r="D195" s="281" t="s">
        <v>147</v>
      </c>
      <c r="E195" s="21" t="s">
        <v>19</v>
      </c>
      <c r="F195" s="282">
        <v>0</v>
      </c>
      <c r="G195" s="38"/>
      <c r="H195" s="43"/>
    </row>
    <row r="196" spans="1:8" s="2" customFormat="1" ht="16.899999999999999" customHeight="1">
      <c r="A196" s="38"/>
      <c r="B196" s="43"/>
      <c r="C196" s="281" t="s">
        <v>19</v>
      </c>
      <c r="D196" s="281" t="s">
        <v>148</v>
      </c>
      <c r="E196" s="21" t="s">
        <v>19</v>
      </c>
      <c r="F196" s="282">
        <v>5.6</v>
      </c>
      <c r="G196" s="38"/>
      <c r="H196" s="43"/>
    </row>
    <row r="197" spans="1:8" s="2" customFormat="1" ht="16.899999999999999" customHeight="1">
      <c r="A197" s="38"/>
      <c r="B197" s="43"/>
      <c r="C197" s="281" t="s">
        <v>146</v>
      </c>
      <c r="D197" s="281" t="s">
        <v>333</v>
      </c>
      <c r="E197" s="21" t="s">
        <v>19</v>
      </c>
      <c r="F197" s="282">
        <v>5.6</v>
      </c>
      <c r="G197" s="38"/>
      <c r="H197" s="43"/>
    </row>
    <row r="198" spans="1:8" s="2" customFormat="1" ht="16.899999999999999" customHeight="1">
      <c r="A198" s="38"/>
      <c r="B198" s="43"/>
      <c r="C198" s="283" t="s">
        <v>2046</v>
      </c>
      <c r="D198" s="38"/>
      <c r="E198" s="38"/>
      <c r="F198" s="38"/>
      <c r="G198" s="38"/>
      <c r="H198" s="43"/>
    </row>
    <row r="199" spans="1:8" s="2" customFormat="1" ht="16.899999999999999" customHeight="1">
      <c r="A199" s="38"/>
      <c r="B199" s="43"/>
      <c r="C199" s="281" t="s">
        <v>350</v>
      </c>
      <c r="D199" s="281" t="s">
        <v>2075</v>
      </c>
      <c r="E199" s="21" t="s">
        <v>96</v>
      </c>
      <c r="F199" s="282">
        <v>5.6</v>
      </c>
      <c r="G199" s="38"/>
      <c r="H199" s="43"/>
    </row>
    <row r="200" spans="1:8" s="2" customFormat="1" ht="22.5">
      <c r="A200" s="38"/>
      <c r="B200" s="43"/>
      <c r="C200" s="281" t="s">
        <v>1768</v>
      </c>
      <c r="D200" s="281" t="s">
        <v>2073</v>
      </c>
      <c r="E200" s="21" t="s">
        <v>96</v>
      </c>
      <c r="F200" s="282">
        <v>167.15</v>
      </c>
      <c r="G200" s="38"/>
      <c r="H200" s="43"/>
    </row>
    <row r="201" spans="1:8" s="2" customFormat="1" ht="16.899999999999999" customHeight="1">
      <c r="A201" s="38"/>
      <c r="B201" s="43"/>
      <c r="C201" s="277" t="s">
        <v>149</v>
      </c>
      <c r="D201" s="278" t="s">
        <v>150</v>
      </c>
      <c r="E201" s="279" t="s">
        <v>96</v>
      </c>
      <c r="F201" s="280">
        <v>38.811</v>
      </c>
      <c r="G201" s="38"/>
      <c r="H201" s="43"/>
    </row>
    <row r="202" spans="1:8" s="2" customFormat="1" ht="16.899999999999999" customHeight="1">
      <c r="A202" s="38"/>
      <c r="B202" s="43"/>
      <c r="C202" s="281" t="s">
        <v>19</v>
      </c>
      <c r="D202" s="281" t="s">
        <v>223</v>
      </c>
      <c r="E202" s="21" t="s">
        <v>19</v>
      </c>
      <c r="F202" s="282">
        <v>0</v>
      </c>
      <c r="G202" s="38"/>
      <c r="H202" s="43"/>
    </row>
    <row r="203" spans="1:8" s="2" customFormat="1" ht="16.899999999999999" customHeight="1">
      <c r="A203" s="38"/>
      <c r="B203" s="43"/>
      <c r="C203" s="281" t="s">
        <v>19</v>
      </c>
      <c r="D203" s="281" t="s">
        <v>247</v>
      </c>
      <c r="E203" s="21" t="s">
        <v>19</v>
      </c>
      <c r="F203" s="282">
        <v>0</v>
      </c>
      <c r="G203" s="38"/>
      <c r="H203" s="43"/>
    </row>
    <row r="204" spans="1:8" s="2" customFormat="1" ht="33.75">
      <c r="A204" s="38"/>
      <c r="B204" s="43"/>
      <c r="C204" s="281" t="s">
        <v>19</v>
      </c>
      <c r="D204" s="281" t="s">
        <v>270</v>
      </c>
      <c r="E204" s="21" t="s">
        <v>19</v>
      </c>
      <c r="F204" s="282">
        <v>38.811</v>
      </c>
      <c r="G204" s="38"/>
      <c r="H204" s="43"/>
    </row>
    <row r="205" spans="1:8" s="2" customFormat="1" ht="16.899999999999999" customHeight="1">
      <c r="A205" s="38"/>
      <c r="B205" s="43"/>
      <c r="C205" s="281" t="s">
        <v>149</v>
      </c>
      <c r="D205" s="281" t="s">
        <v>227</v>
      </c>
      <c r="E205" s="21" t="s">
        <v>19</v>
      </c>
      <c r="F205" s="282">
        <v>38.811</v>
      </c>
      <c r="G205" s="38"/>
      <c r="H205" s="43"/>
    </row>
    <row r="206" spans="1:8" s="2" customFormat="1" ht="16.899999999999999" customHeight="1">
      <c r="A206" s="38"/>
      <c r="B206" s="43"/>
      <c r="C206" s="283" t="s">
        <v>2046</v>
      </c>
      <c r="D206" s="38"/>
      <c r="E206" s="38"/>
      <c r="F206" s="38"/>
      <c r="G206" s="38"/>
      <c r="H206" s="43"/>
    </row>
    <row r="207" spans="1:8" s="2" customFormat="1" ht="16.899999999999999" customHeight="1">
      <c r="A207" s="38"/>
      <c r="B207" s="43"/>
      <c r="C207" s="281" t="s">
        <v>267</v>
      </c>
      <c r="D207" s="281" t="s">
        <v>2076</v>
      </c>
      <c r="E207" s="21" t="s">
        <v>96</v>
      </c>
      <c r="F207" s="282">
        <v>38.811</v>
      </c>
      <c r="G207" s="38"/>
      <c r="H207" s="43"/>
    </row>
    <row r="208" spans="1:8" s="2" customFormat="1" ht="16.899999999999999" customHeight="1">
      <c r="A208" s="38"/>
      <c r="B208" s="43"/>
      <c r="C208" s="281" t="s">
        <v>1788</v>
      </c>
      <c r="D208" s="281" t="s">
        <v>2077</v>
      </c>
      <c r="E208" s="21" t="s">
        <v>96</v>
      </c>
      <c r="F208" s="282">
        <v>190.83600000000001</v>
      </c>
      <c r="G208" s="38"/>
      <c r="H208" s="43"/>
    </row>
    <row r="209" spans="1:8" s="2" customFormat="1" ht="16.899999999999999" customHeight="1">
      <c r="A209" s="38"/>
      <c r="B209" s="43"/>
      <c r="C209" s="277" t="s">
        <v>109</v>
      </c>
      <c r="D209" s="278" t="s">
        <v>110</v>
      </c>
      <c r="E209" s="279" t="s">
        <v>107</v>
      </c>
      <c r="F209" s="280">
        <v>0.52</v>
      </c>
      <c r="G209" s="38"/>
      <c r="H209" s="43"/>
    </row>
    <row r="210" spans="1:8" s="2" customFormat="1" ht="16.899999999999999" customHeight="1">
      <c r="A210" s="38"/>
      <c r="B210" s="43"/>
      <c r="C210" s="281" t="s">
        <v>19</v>
      </c>
      <c r="D210" s="281" t="s">
        <v>223</v>
      </c>
      <c r="E210" s="21" t="s">
        <v>19</v>
      </c>
      <c r="F210" s="282">
        <v>0</v>
      </c>
      <c r="G210" s="38"/>
      <c r="H210" s="43"/>
    </row>
    <row r="211" spans="1:8" s="2" customFormat="1" ht="16.899999999999999" customHeight="1">
      <c r="A211" s="38"/>
      <c r="B211" s="43"/>
      <c r="C211" s="281" t="s">
        <v>19</v>
      </c>
      <c r="D211" s="281" t="s">
        <v>224</v>
      </c>
      <c r="E211" s="21" t="s">
        <v>19</v>
      </c>
      <c r="F211" s="282">
        <v>0</v>
      </c>
      <c r="G211" s="38"/>
      <c r="H211" s="43"/>
    </row>
    <row r="212" spans="1:8" s="2" customFormat="1" ht="16.899999999999999" customHeight="1">
      <c r="A212" s="38"/>
      <c r="B212" s="43"/>
      <c r="C212" s="281" t="s">
        <v>19</v>
      </c>
      <c r="D212" s="281" t="s">
        <v>225</v>
      </c>
      <c r="E212" s="21" t="s">
        <v>19</v>
      </c>
      <c r="F212" s="282">
        <v>0</v>
      </c>
      <c r="G212" s="38"/>
      <c r="H212" s="43"/>
    </row>
    <row r="213" spans="1:8" s="2" customFormat="1" ht="16.899999999999999" customHeight="1">
      <c r="A213" s="38"/>
      <c r="B213" s="43"/>
      <c r="C213" s="281" t="s">
        <v>19</v>
      </c>
      <c r="D213" s="281" t="s">
        <v>1271</v>
      </c>
      <c r="E213" s="21" t="s">
        <v>19</v>
      </c>
      <c r="F213" s="282">
        <v>0.52</v>
      </c>
      <c r="G213" s="38"/>
      <c r="H213" s="43"/>
    </row>
    <row r="214" spans="1:8" s="2" customFormat="1" ht="16.899999999999999" customHeight="1">
      <c r="A214" s="38"/>
      <c r="B214" s="43"/>
      <c r="C214" s="281" t="s">
        <v>109</v>
      </c>
      <c r="D214" s="281" t="s">
        <v>227</v>
      </c>
      <c r="E214" s="21" t="s">
        <v>19</v>
      </c>
      <c r="F214" s="282">
        <v>0.52</v>
      </c>
      <c r="G214" s="38"/>
      <c r="H214" s="43"/>
    </row>
    <row r="215" spans="1:8" s="2" customFormat="1" ht="16.899999999999999" customHeight="1">
      <c r="A215" s="38"/>
      <c r="B215" s="43"/>
      <c r="C215" s="283" t="s">
        <v>2046</v>
      </c>
      <c r="D215" s="38"/>
      <c r="E215" s="38"/>
      <c r="F215" s="38"/>
      <c r="G215" s="38"/>
      <c r="H215" s="43"/>
    </row>
    <row r="216" spans="1:8" s="2" customFormat="1" ht="16.899999999999999" customHeight="1">
      <c r="A216" s="38"/>
      <c r="B216" s="43"/>
      <c r="C216" s="281" t="s">
        <v>1268</v>
      </c>
      <c r="D216" s="281" t="s">
        <v>1244</v>
      </c>
      <c r="E216" s="21" t="s">
        <v>107</v>
      </c>
      <c r="F216" s="282">
        <v>0.52</v>
      </c>
      <c r="G216" s="38"/>
      <c r="H216" s="43"/>
    </row>
    <row r="217" spans="1:8" s="2" customFormat="1" ht="16.899999999999999" customHeight="1">
      <c r="A217" s="38"/>
      <c r="B217" s="43"/>
      <c r="C217" s="281" t="s">
        <v>1279</v>
      </c>
      <c r="D217" s="281" t="s">
        <v>2078</v>
      </c>
      <c r="E217" s="21" t="s">
        <v>107</v>
      </c>
      <c r="F217" s="282">
        <v>0.80400000000000005</v>
      </c>
      <c r="G217" s="38"/>
      <c r="H217" s="43"/>
    </row>
    <row r="218" spans="1:8" s="2" customFormat="1" ht="16.899999999999999" customHeight="1">
      <c r="A218" s="38"/>
      <c r="B218" s="43"/>
      <c r="C218" s="277" t="s">
        <v>144</v>
      </c>
      <c r="D218" s="278" t="s">
        <v>144</v>
      </c>
      <c r="E218" s="279" t="s">
        <v>96</v>
      </c>
      <c r="F218" s="280">
        <v>276.08100000000002</v>
      </c>
      <c r="G218" s="38"/>
      <c r="H218" s="43"/>
    </row>
    <row r="219" spans="1:8" s="2" customFormat="1" ht="16.899999999999999" customHeight="1">
      <c r="A219" s="38"/>
      <c r="B219" s="43"/>
      <c r="C219" s="281" t="s">
        <v>19</v>
      </c>
      <c r="D219" s="281" t="s">
        <v>223</v>
      </c>
      <c r="E219" s="21" t="s">
        <v>19</v>
      </c>
      <c r="F219" s="282">
        <v>0</v>
      </c>
      <c r="G219" s="38"/>
      <c r="H219" s="43"/>
    </row>
    <row r="220" spans="1:8" s="2" customFormat="1" ht="16.899999999999999" customHeight="1">
      <c r="A220" s="38"/>
      <c r="B220" s="43"/>
      <c r="C220" s="281" t="s">
        <v>19</v>
      </c>
      <c r="D220" s="281" t="s">
        <v>391</v>
      </c>
      <c r="E220" s="21" t="s">
        <v>19</v>
      </c>
      <c r="F220" s="282">
        <v>0</v>
      </c>
      <c r="G220" s="38"/>
      <c r="H220" s="43"/>
    </row>
    <row r="221" spans="1:8" s="2" customFormat="1" ht="16.899999999999999" customHeight="1">
      <c r="A221" s="38"/>
      <c r="B221" s="43"/>
      <c r="C221" s="281" t="s">
        <v>19</v>
      </c>
      <c r="D221" s="281" t="s">
        <v>392</v>
      </c>
      <c r="E221" s="21" t="s">
        <v>19</v>
      </c>
      <c r="F221" s="282">
        <v>0</v>
      </c>
      <c r="G221" s="38"/>
      <c r="H221" s="43"/>
    </row>
    <row r="222" spans="1:8" s="2" customFormat="1" ht="16.899999999999999" customHeight="1">
      <c r="A222" s="38"/>
      <c r="B222" s="43"/>
      <c r="C222" s="281" t="s">
        <v>19</v>
      </c>
      <c r="D222" s="281" t="s">
        <v>307</v>
      </c>
      <c r="E222" s="21" t="s">
        <v>19</v>
      </c>
      <c r="F222" s="282">
        <v>0</v>
      </c>
      <c r="G222" s="38"/>
      <c r="H222" s="43"/>
    </row>
    <row r="223" spans="1:8" s="2" customFormat="1" ht="16.899999999999999" customHeight="1">
      <c r="A223" s="38"/>
      <c r="B223" s="43"/>
      <c r="C223" s="281" t="s">
        <v>19</v>
      </c>
      <c r="D223" s="281" t="s">
        <v>309</v>
      </c>
      <c r="E223" s="21" t="s">
        <v>19</v>
      </c>
      <c r="F223" s="282">
        <v>0</v>
      </c>
      <c r="G223" s="38"/>
      <c r="H223" s="43"/>
    </row>
    <row r="224" spans="1:8" s="2" customFormat="1" ht="16.899999999999999" customHeight="1">
      <c r="A224" s="38"/>
      <c r="B224" s="43"/>
      <c r="C224" s="281" t="s">
        <v>19</v>
      </c>
      <c r="D224" s="281" t="s">
        <v>393</v>
      </c>
      <c r="E224" s="21" t="s">
        <v>19</v>
      </c>
      <c r="F224" s="282">
        <v>0</v>
      </c>
      <c r="G224" s="38"/>
      <c r="H224" s="43"/>
    </row>
    <row r="225" spans="1:8" s="2" customFormat="1" ht="16.899999999999999" customHeight="1">
      <c r="A225" s="38"/>
      <c r="B225" s="43"/>
      <c r="C225" s="281" t="s">
        <v>19</v>
      </c>
      <c r="D225" s="281" t="s">
        <v>145</v>
      </c>
      <c r="E225" s="21" t="s">
        <v>19</v>
      </c>
      <c r="F225" s="282">
        <v>276.08100000000002</v>
      </c>
      <c r="G225" s="38"/>
      <c r="H225" s="43"/>
    </row>
    <row r="226" spans="1:8" s="2" customFormat="1" ht="16.899999999999999" customHeight="1">
      <c r="A226" s="38"/>
      <c r="B226" s="43"/>
      <c r="C226" s="281" t="s">
        <v>144</v>
      </c>
      <c r="D226" s="281" t="s">
        <v>227</v>
      </c>
      <c r="E226" s="21" t="s">
        <v>19</v>
      </c>
      <c r="F226" s="282">
        <v>276.08100000000002</v>
      </c>
      <c r="G226" s="38"/>
      <c r="H226" s="43"/>
    </row>
    <row r="227" spans="1:8" s="2" customFormat="1" ht="16.899999999999999" customHeight="1">
      <c r="A227" s="38"/>
      <c r="B227" s="43"/>
      <c r="C227" s="283" t="s">
        <v>2046</v>
      </c>
      <c r="D227" s="38"/>
      <c r="E227" s="38"/>
      <c r="F227" s="38"/>
      <c r="G227" s="38"/>
      <c r="H227" s="43"/>
    </row>
    <row r="228" spans="1:8" s="2" customFormat="1" ht="16.899999999999999" customHeight="1">
      <c r="A228" s="38"/>
      <c r="B228" s="43"/>
      <c r="C228" s="281" t="s">
        <v>388</v>
      </c>
      <c r="D228" s="281" t="s">
        <v>19</v>
      </c>
      <c r="E228" s="21" t="s">
        <v>96</v>
      </c>
      <c r="F228" s="282">
        <v>276.08100000000002</v>
      </c>
      <c r="G228" s="38"/>
      <c r="H228" s="43"/>
    </row>
    <row r="229" spans="1:8" s="2" customFormat="1" ht="16.899999999999999" customHeight="1">
      <c r="A229" s="38"/>
      <c r="B229" s="43"/>
      <c r="C229" s="281" t="s">
        <v>1756</v>
      </c>
      <c r="D229" s="281" t="s">
        <v>2070</v>
      </c>
      <c r="E229" s="21" t="s">
        <v>96</v>
      </c>
      <c r="F229" s="282">
        <v>1166.8810000000001</v>
      </c>
      <c r="G229" s="38"/>
      <c r="H229" s="43"/>
    </row>
    <row r="230" spans="1:8" s="2" customFormat="1" ht="22.5">
      <c r="A230" s="38"/>
      <c r="B230" s="43"/>
      <c r="C230" s="281" t="s">
        <v>1761</v>
      </c>
      <c r="D230" s="281" t="s">
        <v>2071</v>
      </c>
      <c r="E230" s="21" t="s">
        <v>96</v>
      </c>
      <c r="F230" s="282">
        <v>1005.331</v>
      </c>
      <c r="G230" s="38"/>
      <c r="H230" s="43"/>
    </row>
    <row r="231" spans="1:8" s="2" customFormat="1" ht="16.899999999999999" customHeight="1">
      <c r="A231" s="38"/>
      <c r="B231" s="43"/>
      <c r="C231" s="281" t="s">
        <v>1777</v>
      </c>
      <c r="D231" s="281" t="s">
        <v>2072</v>
      </c>
      <c r="E231" s="21" t="s">
        <v>96</v>
      </c>
      <c r="F231" s="282">
        <v>1166.8810000000001</v>
      </c>
      <c r="G231" s="38"/>
      <c r="H231" s="43"/>
    </row>
    <row r="232" spans="1:8" s="2" customFormat="1" ht="16.899999999999999" customHeight="1">
      <c r="A232" s="38"/>
      <c r="B232" s="43"/>
      <c r="C232" s="277" t="s">
        <v>105</v>
      </c>
      <c r="D232" s="278" t="s">
        <v>106</v>
      </c>
      <c r="E232" s="279" t="s">
        <v>107</v>
      </c>
      <c r="F232" s="280">
        <v>1.2370000000000001</v>
      </c>
      <c r="G232" s="38"/>
      <c r="H232" s="43"/>
    </row>
    <row r="233" spans="1:8" s="2" customFormat="1" ht="16.899999999999999" customHeight="1">
      <c r="A233" s="38"/>
      <c r="B233" s="43"/>
      <c r="C233" s="281" t="s">
        <v>19</v>
      </c>
      <c r="D233" s="281" t="s">
        <v>223</v>
      </c>
      <c r="E233" s="21" t="s">
        <v>19</v>
      </c>
      <c r="F233" s="282">
        <v>0</v>
      </c>
      <c r="G233" s="38"/>
      <c r="H233" s="43"/>
    </row>
    <row r="234" spans="1:8" s="2" customFormat="1" ht="16.899999999999999" customHeight="1">
      <c r="A234" s="38"/>
      <c r="B234" s="43"/>
      <c r="C234" s="281" t="s">
        <v>19</v>
      </c>
      <c r="D234" s="281" t="s">
        <v>224</v>
      </c>
      <c r="E234" s="21" t="s">
        <v>19</v>
      </c>
      <c r="F234" s="282">
        <v>0</v>
      </c>
      <c r="G234" s="38"/>
      <c r="H234" s="43"/>
    </row>
    <row r="235" spans="1:8" s="2" customFormat="1" ht="16.899999999999999" customHeight="1">
      <c r="A235" s="38"/>
      <c r="B235" s="43"/>
      <c r="C235" s="281" t="s">
        <v>19</v>
      </c>
      <c r="D235" s="281" t="s">
        <v>225</v>
      </c>
      <c r="E235" s="21" t="s">
        <v>19</v>
      </c>
      <c r="F235" s="282">
        <v>0</v>
      </c>
      <c r="G235" s="38"/>
      <c r="H235" s="43"/>
    </row>
    <row r="236" spans="1:8" s="2" customFormat="1" ht="16.899999999999999" customHeight="1">
      <c r="A236" s="38"/>
      <c r="B236" s="43"/>
      <c r="C236" s="281" t="s">
        <v>19</v>
      </c>
      <c r="D236" s="281" t="s">
        <v>1261</v>
      </c>
      <c r="E236" s="21" t="s">
        <v>19</v>
      </c>
      <c r="F236" s="282">
        <v>1.0249999999999999</v>
      </c>
      <c r="G236" s="38"/>
      <c r="H236" s="43"/>
    </row>
    <row r="237" spans="1:8" s="2" customFormat="1" ht="16.899999999999999" customHeight="1">
      <c r="A237" s="38"/>
      <c r="B237" s="43"/>
      <c r="C237" s="281" t="s">
        <v>19</v>
      </c>
      <c r="D237" s="281" t="s">
        <v>1262</v>
      </c>
      <c r="E237" s="21" t="s">
        <v>19</v>
      </c>
      <c r="F237" s="282">
        <v>0.21199999999999999</v>
      </c>
      <c r="G237" s="38"/>
      <c r="H237" s="43"/>
    </row>
    <row r="238" spans="1:8" s="2" customFormat="1" ht="16.899999999999999" customHeight="1">
      <c r="A238" s="38"/>
      <c r="B238" s="43"/>
      <c r="C238" s="281" t="s">
        <v>105</v>
      </c>
      <c r="D238" s="281" t="s">
        <v>227</v>
      </c>
      <c r="E238" s="21" t="s">
        <v>19</v>
      </c>
      <c r="F238" s="282">
        <v>1.2370000000000001</v>
      </c>
      <c r="G238" s="38"/>
      <c r="H238" s="43"/>
    </row>
    <row r="239" spans="1:8" s="2" customFormat="1" ht="16.899999999999999" customHeight="1">
      <c r="A239" s="38"/>
      <c r="B239" s="43"/>
      <c r="C239" s="283" t="s">
        <v>2046</v>
      </c>
      <c r="D239" s="38"/>
      <c r="E239" s="38"/>
      <c r="F239" s="38"/>
      <c r="G239" s="38"/>
      <c r="H239" s="43"/>
    </row>
    <row r="240" spans="1:8" s="2" customFormat="1" ht="16.899999999999999" customHeight="1">
      <c r="A240" s="38"/>
      <c r="B240" s="43"/>
      <c r="C240" s="281" t="s">
        <v>1210</v>
      </c>
      <c r="D240" s="281" t="s">
        <v>1211</v>
      </c>
      <c r="E240" s="21" t="s">
        <v>107</v>
      </c>
      <c r="F240" s="282">
        <v>1.2370000000000001</v>
      </c>
      <c r="G240" s="38"/>
      <c r="H240" s="43"/>
    </row>
    <row r="241" spans="1:8" s="2" customFormat="1" ht="16.899999999999999" customHeight="1">
      <c r="A241" s="38"/>
      <c r="B241" s="43"/>
      <c r="C241" s="281" t="s">
        <v>1099</v>
      </c>
      <c r="D241" s="281" t="s">
        <v>2049</v>
      </c>
      <c r="E241" s="21" t="s">
        <v>107</v>
      </c>
      <c r="F241" s="282">
        <v>3.754</v>
      </c>
      <c r="G241" s="38"/>
      <c r="H241" s="43"/>
    </row>
    <row r="242" spans="1:8" s="2" customFormat="1" ht="16.899999999999999" customHeight="1">
      <c r="A242" s="38"/>
      <c r="B242" s="43"/>
      <c r="C242" s="277" t="s">
        <v>152</v>
      </c>
      <c r="D242" s="278" t="s">
        <v>152</v>
      </c>
      <c r="E242" s="279" t="s">
        <v>96</v>
      </c>
      <c r="F242" s="280">
        <v>124.52500000000001</v>
      </c>
      <c r="G242" s="38"/>
      <c r="H242" s="43"/>
    </row>
    <row r="243" spans="1:8" s="2" customFormat="1" ht="16.899999999999999" customHeight="1">
      <c r="A243" s="38"/>
      <c r="B243" s="43"/>
      <c r="C243" s="281" t="s">
        <v>19</v>
      </c>
      <c r="D243" s="281" t="s">
        <v>223</v>
      </c>
      <c r="E243" s="21" t="s">
        <v>19</v>
      </c>
      <c r="F243" s="282">
        <v>0</v>
      </c>
      <c r="G243" s="38"/>
      <c r="H243" s="43"/>
    </row>
    <row r="244" spans="1:8" s="2" customFormat="1" ht="16.899999999999999" customHeight="1">
      <c r="A244" s="38"/>
      <c r="B244" s="43"/>
      <c r="C244" s="281" t="s">
        <v>19</v>
      </c>
      <c r="D244" s="281" t="s">
        <v>247</v>
      </c>
      <c r="E244" s="21" t="s">
        <v>19</v>
      </c>
      <c r="F244" s="282">
        <v>0</v>
      </c>
      <c r="G244" s="38"/>
      <c r="H244" s="43"/>
    </row>
    <row r="245" spans="1:8" s="2" customFormat="1" ht="16.899999999999999" customHeight="1">
      <c r="A245" s="38"/>
      <c r="B245" s="43"/>
      <c r="C245" s="281" t="s">
        <v>19</v>
      </c>
      <c r="D245" s="281" t="s">
        <v>276</v>
      </c>
      <c r="E245" s="21" t="s">
        <v>19</v>
      </c>
      <c r="F245" s="282">
        <v>0</v>
      </c>
      <c r="G245" s="38"/>
      <c r="H245" s="43"/>
    </row>
    <row r="246" spans="1:8" s="2" customFormat="1" ht="16.899999999999999" customHeight="1">
      <c r="A246" s="38"/>
      <c r="B246" s="43"/>
      <c r="C246" s="281" t="s">
        <v>19</v>
      </c>
      <c r="D246" s="281" t="s">
        <v>277</v>
      </c>
      <c r="E246" s="21" t="s">
        <v>19</v>
      </c>
      <c r="F246" s="282">
        <v>38.4</v>
      </c>
      <c r="G246" s="38"/>
      <c r="H246" s="43"/>
    </row>
    <row r="247" spans="1:8" s="2" customFormat="1" ht="16.899999999999999" customHeight="1">
      <c r="A247" s="38"/>
      <c r="B247" s="43"/>
      <c r="C247" s="281" t="s">
        <v>19</v>
      </c>
      <c r="D247" s="281" t="s">
        <v>248</v>
      </c>
      <c r="E247" s="21" t="s">
        <v>19</v>
      </c>
      <c r="F247" s="282">
        <v>0</v>
      </c>
      <c r="G247" s="38"/>
      <c r="H247" s="43"/>
    </row>
    <row r="248" spans="1:8" s="2" customFormat="1" ht="16.899999999999999" customHeight="1">
      <c r="A248" s="38"/>
      <c r="B248" s="43"/>
      <c r="C248" s="281" t="s">
        <v>19</v>
      </c>
      <c r="D248" s="281" t="s">
        <v>278</v>
      </c>
      <c r="E248" s="21" t="s">
        <v>19</v>
      </c>
      <c r="F248" s="282">
        <v>60.225000000000001</v>
      </c>
      <c r="G248" s="38"/>
      <c r="H248" s="43"/>
    </row>
    <row r="249" spans="1:8" s="2" customFormat="1" ht="16.899999999999999" customHeight="1">
      <c r="A249" s="38"/>
      <c r="B249" s="43"/>
      <c r="C249" s="281" t="s">
        <v>19</v>
      </c>
      <c r="D249" s="281" t="s">
        <v>279</v>
      </c>
      <c r="E249" s="21" t="s">
        <v>19</v>
      </c>
      <c r="F249" s="282">
        <v>25.9</v>
      </c>
      <c r="G249" s="38"/>
      <c r="H249" s="43"/>
    </row>
    <row r="250" spans="1:8" s="2" customFormat="1" ht="16.899999999999999" customHeight="1">
      <c r="A250" s="38"/>
      <c r="B250" s="43"/>
      <c r="C250" s="281" t="s">
        <v>152</v>
      </c>
      <c r="D250" s="281" t="s">
        <v>227</v>
      </c>
      <c r="E250" s="21" t="s">
        <v>19</v>
      </c>
      <c r="F250" s="282">
        <v>124.52500000000001</v>
      </c>
      <c r="G250" s="38"/>
      <c r="H250" s="43"/>
    </row>
    <row r="251" spans="1:8" s="2" customFormat="1" ht="16.899999999999999" customHeight="1">
      <c r="A251" s="38"/>
      <c r="B251" s="43"/>
      <c r="C251" s="283" t="s">
        <v>2046</v>
      </c>
      <c r="D251" s="38"/>
      <c r="E251" s="38"/>
      <c r="F251" s="38"/>
      <c r="G251" s="38"/>
      <c r="H251" s="43"/>
    </row>
    <row r="252" spans="1:8" s="2" customFormat="1" ht="16.899999999999999" customHeight="1">
      <c r="A252" s="38"/>
      <c r="B252" s="43"/>
      <c r="C252" s="281" t="s">
        <v>272</v>
      </c>
      <c r="D252" s="281" t="s">
        <v>2079</v>
      </c>
      <c r="E252" s="21" t="s">
        <v>96</v>
      </c>
      <c r="F252" s="282">
        <v>124.52500000000001</v>
      </c>
      <c r="G252" s="38"/>
      <c r="H252" s="43"/>
    </row>
    <row r="253" spans="1:8" s="2" customFormat="1" ht="16.899999999999999" customHeight="1">
      <c r="A253" s="38"/>
      <c r="B253" s="43"/>
      <c r="C253" s="281" t="s">
        <v>1788</v>
      </c>
      <c r="D253" s="281" t="s">
        <v>2077</v>
      </c>
      <c r="E253" s="21" t="s">
        <v>96</v>
      </c>
      <c r="F253" s="282">
        <v>190.83600000000001</v>
      </c>
      <c r="G253" s="38"/>
      <c r="H253" s="43"/>
    </row>
    <row r="254" spans="1:8" s="2" customFormat="1" ht="16.899999999999999" customHeight="1">
      <c r="A254" s="38"/>
      <c r="B254" s="43"/>
      <c r="C254" s="277" t="s">
        <v>102</v>
      </c>
      <c r="D254" s="278" t="s">
        <v>103</v>
      </c>
      <c r="E254" s="279" t="s">
        <v>96</v>
      </c>
      <c r="F254" s="280">
        <v>0.28399999999999997</v>
      </c>
      <c r="G254" s="38"/>
      <c r="H254" s="43"/>
    </row>
    <row r="255" spans="1:8" s="2" customFormat="1" ht="16.899999999999999" customHeight="1">
      <c r="A255" s="38"/>
      <c r="B255" s="43"/>
      <c r="C255" s="281" t="s">
        <v>19</v>
      </c>
      <c r="D255" s="281" t="s">
        <v>223</v>
      </c>
      <c r="E255" s="21" t="s">
        <v>19</v>
      </c>
      <c r="F255" s="282">
        <v>0</v>
      </c>
      <c r="G255" s="38"/>
      <c r="H255" s="43"/>
    </row>
    <row r="256" spans="1:8" s="2" customFormat="1" ht="16.899999999999999" customHeight="1">
      <c r="A256" s="38"/>
      <c r="B256" s="43"/>
      <c r="C256" s="281" t="s">
        <v>19</v>
      </c>
      <c r="D256" s="281" t="s">
        <v>224</v>
      </c>
      <c r="E256" s="21" t="s">
        <v>19</v>
      </c>
      <c r="F256" s="282">
        <v>0</v>
      </c>
      <c r="G256" s="38"/>
      <c r="H256" s="43"/>
    </row>
    <row r="257" spans="1:8" s="2" customFormat="1" ht="16.899999999999999" customHeight="1">
      <c r="A257" s="38"/>
      <c r="B257" s="43"/>
      <c r="C257" s="281" t="s">
        <v>19</v>
      </c>
      <c r="D257" s="281" t="s">
        <v>225</v>
      </c>
      <c r="E257" s="21" t="s">
        <v>19</v>
      </c>
      <c r="F257" s="282">
        <v>0</v>
      </c>
      <c r="G257" s="38"/>
      <c r="H257" s="43"/>
    </row>
    <row r="258" spans="1:8" s="2" customFormat="1" ht="16.899999999999999" customHeight="1">
      <c r="A258" s="38"/>
      <c r="B258" s="43"/>
      <c r="C258" s="281" t="s">
        <v>19</v>
      </c>
      <c r="D258" s="281" t="s">
        <v>1246</v>
      </c>
      <c r="E258" s="21" t="s">
        <v>19</v>
      </c>
      <c r="F258" s="282">
        <v>0.28399999999999997</v>
      </c>
      <c r="G258" s="38"/>
      <c r="H258" s="43"/>
    </row>
    <row r="259" spans="1:8" s="2" customFormat="1" ht="16.899999999999999" customHeight="1">
      <c r="A259" s="38"/>
      <c r="B259" s="43"/>
      <c r="C259" s="281" t="s">
        <v>102</v>
      </c>
      <c r="D259" s="281" t="s">
        <v>227</v>
      </c>
      <c r="E259" s="21" t="s">
        <v>19</v>
      </c>
      <c r="F259" s="282">
        <v>0.28399999999999997</v>
      </c>
      <c r="G259" s="38"/>
      <c r="H259" s="43"/>
    </row>
    <row r="260" spans="1:8" s="2" customFormat="1" ht="16.899999999999999" customHeight="1">
      <c r="A260" s="38"/>
      <c r="B260" s="43"/>
      <c r="C260" s="283" t="s">
        <v>2046</v>
      </c>
      <c r="D260" s="38"/>
      <c r="E260" s="38"/>
      <c r="F260" s="38"/>
      <c r="G260" s="38"/>
      <c r="H260" s="43"/>
    </row>
    <row r="261" spans="1:8" s="2" customFormat="1" ht="16.899999999999999" customHeight="1">
      <c r="A261" s="38"/>
      <c r="B261" s="43"/>
      <c r="C261" s="281" t="s">
        <v>1243</v>
      </c>
      <c r="D261" s="281" t="s">
        <v>1244</v>
      </c>
      <c r="E261" s="21" t="s">
        <v>107</v>
      </c>
      <c r="F261" s="282">
        <v>0.28399999999999997</v>
      </c>
      <c r="G261" s="38"/>
      <c r="H261" s="43"/>
    </row>
    <row r="262" spans="1:8" s="2" customFormat="1" ht="16.899999999999999" customHeight="1">
      <c r="A262" s="38"/>
      <c r="B262" s="43"/>
      <c r="C262" s="281" t="s">
        <v>1279</v>
      </c>
      <c r="D262" s="281" t="s">
        <v>2078</v>
      </c>
      <c r="E262" s="21" t="s">
        <v>107</v>
      </c>
      <c r="F262" s="282">
        <v>0.80400000000000005</v>
      </c>
      <c r="G262" s="38"/>
      <c r="H262" s="43"/>
    </row>
    <row r="263" spans="1:8" s="2" customFormat="1" ht="7.35" customHeight="1">
      <c r="A263" s="38"/>
      <c r="B263" s="131"/>
      <c r="C263" s="132"/>
      <c r="D263" s="132"/>
      <c r="E263" s="132"/>
      <c r="F263" s="132"/>
      <c r="G263" s="132"/>
      <c r="H263" s="43"/>
    </row>
    <row r="264" spans="1:8" s="2" customFormat="1">
      <c r="A264" s="38"/>
      <c r="B264" s="38"/>
      <c r="C264" s="38"/>
      <c r="D264" s="38"/>
      <c r="E264" s="38"/>
      <c r="F264" s="38"/>
      <c r="G264" s="38"/>
      <c r="H264" s="38"/>
    </row>
  </sheetData>
  <sheetProtection algorithmName="SHA-512" hashValue="Tg5Ez4fndKj/nRUY6v6wZNVbucpZzxUybBBA98w9IkQo2hGI8ykA36laYEx9myXMUj5GKFGDLScyDjOJjw03kQ==" saltValue="QS0SHICi1QaQm1G0Ez48MLTxeF9ALATVKYV6w/2CWYWpMSB8bOc3ky5iwmNm3r841H5ttB9CHP0mJUt5h4jlc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scale="81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1.25"/>
  <cols>
    <col min="1" max="1" width="8.33203125" style="284" customWidth="1"/>
    <col min="2" max="2" width="1.6640625" style="284" customWidth="1"/>
    <col min="3" max="4" width="5" style="284" customWidth="1"/>
    <col min="5" max="5" width="11.6640625" style="284" customWidth="1"/>
    <col min="6" max="6" width="9.1640625" style="284" customWidth="1"/>
    <col min="7" max="7" width="5" style="284" customWidth="1"/>
    <col min="8" max="8" width="77.83203125" style="284" customWidth="1"/>
    <col min="9" max="10" width="20" style="284" customWidth="1"/>
    <col min="11" max="11" width="1.6640625" style="284" customWidth="1"/>
  </cols>
  <sheetData>
    <row r="1" spans="2:11" s="1" customFormat="1" ht="37.5" customHeight="1"/>
    <row r="2" spans="2:11" s="1" customFormat="1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pans="2:11" s="18" customFormat="1" ht="45" customHeight="1">
      <c r="B3" s="288"/>
      <c r="C3" s="440" t="s">
        <v>2080</v>
      </c>
      <c r="D3" s="440"/>
      <c r="E3" s="440"/>
      <c r="F3" s="440"/>
      <c r="G3" s="440"/>
      <c r="H3" s="440"/>
      <c r="I3" s="440"/>
      <c r="J3" s="440"/>
      <c r="K3" s="289"/>
    </row>
    <row r="4" spans="2:11" s="1" customFormat="1" ht="25.5" customHeight="1">
      <c r="B4" s="290"/>
      <c r="C4" s="445" t="s">
        <v>2081</v>
      </c>
      <c r="D4" s="445"/>
      <c r="E4" s="445"/>
      <c r="F4" s="445"/>
      <c r="G4" s="445"/>
      <c r="H4" s="445"/>
      <c r="I4" s="445"/>
      <c r="J4" s="445"/>
      <c r="K4" s="291"/>
    </row>
    <row r="5" spans="2:11" s="1" customFormat="1" ht="5.25" customHeight="1">
      <c r="B5" s="290"/>
      <c r="C5" s="292"/>
      <c r="D5" s="292"/>
      <c r="E5" s="292"/>
      <c r="F5" s="292"/>
      <c r="G5" s="292"/>
      <c r="H5" s="292"/>
      <c r="I5" s="292"/>
      <c r="J5" s="292"/>
      <c r="K5" s="291"/>
    </row>
    <row r="6" spans="2:11" s="1" customFormat="1" ht="15" customHeight="1">
      <c r="B6" s="290"/>
      <c r="C6" s="444" t="s">
        <v>2082</v>
      </c>
      <c r="D6" s="444"/>
      <c r="E6" s="444"/>
      <c r="F6" s="444"/>
      <c r="G6" s="444"/>
      <c r="H6" s="444"/>
      <c r="I6" s="444"/>
      <c r="J6" s="444"/>
      <c r="K6" s="291"/>
    </row>
    <row r="7" spans="2:11" s="1" customFormat="1" ht="15" customHeight="1">
      <c r="B7" s="294"/>
      <c r="C7" s="444" t="s">
        <v>2083</v>
      </c>
      <c r="D7" s="444"/>
      <c r="E7" s="444"/>
      <c r="F7" s="444"/>
      <c r="G7" s="444"/>
      <c r="H7" s="444"/>
      <c r="I7" s="444"/>
      <c r="J7" s="444"/>
      <c r="K7" s="291"/>
    </row>
    <row r="8" spans="2:11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pans="2:11" s="1" customFormat="1" ht="15" customHeight="1">
      <c r="B9" s="294"/>
      <c r="C9" s="444" t="s">
        <v>2084</v>
      </c>
      <c r="D9" s="444"/>
      <c r="E9" s="444"/>
      <c r="F9" s="444"/>
      <c r="G9" s="444"/>
      <c r="H9" s="444"/>
      <c r="I9" s="444"/>
      <c r="J9" s="444"/>
      <c r="K9" s="291"/>
    </row>
    <row r="10" spans="2:11" s="1" customFormat="1" ht="15" customHeight="1">
      <c r="B10" s="294"/>
      <c r="C10" s="293"/>
      <c r="D10" s="444" t="s">
        <v>2085</v>
      </c>
      <c r="E10" s="444"/>
      <c r="F10" s="444"/>
      <c r="G10" s="444"/>
      <c r="H10" s="444"/>
      <c r="I10" s="444"/>
      <c r="J10" s="444"/>
      <c r="K10" s="291"/>
    </row>
    <row r="11" spans="2:11" s="1" customFormat="1" ht="15" customHeight="1">
      <c r="B11" s="294"/>
      <c r="C11" s="295"/>
      <c r="D11" s="444" t="s">
        <v>2086</v>
      </c>
      <c r="E11" s="444"/>
      <c r="F11" s="444"/>
      <c r="G11" s="444"/>
      <c r="H11" s="444"/>
      <c r="I11" s="444"/>
      <c r="J11" s="444"/>
      <c r="K11" s="291"/>
    </row>
    <row r="12" spans="2:11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pans="2:11" s="1" customFormat="1" ht="15" customHeight="1">
      <c r="B13" s="294"/>
      <c r="C13" s="295"/>
      <c r="D13" s="296" t="s">
        <v>2087</v>
      </c>
      <c r="E13" s="293"/>
      <c r="F13" s="293"/>
      <c r="G13" s="293"/>
      <c r="H13" s="293"/>
      <c r="I13" s="293"/>
      <c r="J13" s="293"/>
      <c r="K13" s="291"/>
    </row>
    <row r="14" spans="2:11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pans="2:11" s="1" customFormat="1" ht="15" customHeight="1">
      <c r="B15" s="294"/>
      <c r="C15" s="295"/>
      <c r="D15" s="444" t="s">
        <v>2088</v>
      </c>
      <c r="E15" s="444"/>
      <c r="F15" s="444"/>
      <c r="G15" s="444"/>
      <c r="H15" s="444"/>
      <c r="I15" s="444"/>
      <c r="J15" s="444"/>
      <c r="K15" s="291"/>
    </row>
    <row r="16" spans="2:11" s="1" customFormat="1" ht="15" customHeight="1">
      <c r="B16" s="294"/>
      <c r="C16" s="295"/>
      <c r="D16" s="444" t="s">
        <v>2089</v>
      </c>
      <c r="E16" s="444"/>
      <c r="F16" s="444"/>
      <c r="G16" s="444"/>
      <c r="H16" s="444"/>
      <c r="I16" s="444"/>
      <c r="J16" s="444"/>
      <c r="K16" s="291"/>
    </row>
    <row r="17" spans="2:11" s="1" customFormat="1" ht="15" customHeight="1">
      <c r="B17" s="294"/>
      <c r="C17" s="295"/>
      <c r="D17" s="444" t="s">
        <v>2090</v>
      </c>
      <c r="E17" s="444"/>
      <c r="F17" s="444"/>
      <c r="G17" s="444"/>
      <c r="H17" s="444"/>
      <c r="I17" s="444"/>
      <c r="J17" s="444"/>
      <c r="K17" s="291"/>
    </row>
    <row r="18" spans="2:11" s="1" customFormat="1" ht="15" customHeight="1">
      <c r="B18" s="294"/>
      <c r="C18" s="295"/>
      <c r="D18" s="295"/>
      <c r="E18" s="297" t="s">
        <v>84</v>
      </c>
      <c r="F18" s="444" t="s">
        <v>2091</v>
      </c>
      <c r="G18" s="444"/>
      <c r="H18" s="444"/>
      <c r="I18" s="444"/>
      <c r="J18" s="444"/>
      <c r="K18" s="291"/>
    </row>
    <row r="19" spans="2:11" s="1" customFormat="1" ht="15" customHeight="1">
      <c r="B19" s="294"/>
      <c r="C19" s="295"/>
      <c r="D19" s="295"/>
      <c r="E19" s="297" t="s">
        <v>2092</v>
      </c>
      <c r="F19" s="444" t="s">
        <v>2093</v>
      </c>
      <c r="G19" s="444"/>
      <c r="H19" s="444"/>
      <c r="I19" s="444"/>
      <c r="J19" s="444"/>
      <c r="K19" s="291"/>
    </row>
    <row r="20" spans="2:11" s="1" customFormat="1" ht="15" customHeight="1">
      <c r="B20" s="294"/>
      <c r="C20" s="295"/>
      <c r="D20" s="295"/>
      <c r="E20" s="297" t="s">
        <v>2094</v>
      </c>
      <c r="F20" s="444" t="s">
        <v>2095</v>
      </c>
      <c r="G20" s="444"/>
      <c r="H20" s="444"/>
      <c r="I20" s="444"/>
      <c r="J20" s="444"/>
      <c r="K20" s="291"/>
    </row>
    <row r="21" spans="2:11" s="1" customFormat="1" ht="15" customHeight="1">
      <c r="B21" s="294"/>
      <c r="C21" s="295"/>
      <c r="D21" s="295"/>
      <c r="E21" s="297" t="s">
        <v>2096</v>
      </c>
      <c r="F21" s="444" t="s">
        <v>2097</v>
      </c>
      <c r="G21" s="444"/>
      <c r="H21" s="444"/>
      <c r="I21" s="444"/>
      <c r="J21" s="444"/>
      <c r="K21" s="291"/>
    </row>
    <row r="22" spans="2:11" s="1" customFormat="1" ht="15" customHeight="1">
      <c r="B22" s="294"/>
      <c r="C22" s="295"/>
      <c r="D22" s="295"/>
      <c r="E22" s="297" t="s">
        <v>2098</v>
      </c>
      <c r="F22" s="444" t="s">
        <v>2099</v>
      </c>
      <c r="G22" s="444"/>
      <c r="H22" s="444"/>
      <c r="I22" s="444"/>
      <c r="J22" s="444"/>
      <c r="K22" s="291"/>
    </row>
    <row r="23" spans="2:11" s="1" customFormat="1" ht="15" customHeight="1">
      <c r="B23" s="294"/>
      <c r="C23" s="295"/>
      <c r="D23" s="295"/>
      <c r="E23" s="297" t="s">
        <v>2100</v>
      </c>
      <c r="F23" s="444" t="s">
        <v>2101</v>
      </c>
      <c r="G23" s="444"/>
      <c r="H23" s="444"/>
      <c r="I23" s="444"/>
      <c r="J23" s="444"/>
      <c r="K23" s="291"/>
    </row>
    <row r="24" spans="2:11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pans="2:11" s="1" customFormat="1" ht="15" customHeight="1">
      <c r="B25" s="294"/>
      <c r="C25" s="444" t="s">
        <v>2102</v>
      </c>
      <c r="D25" s="444"/>
      <c r="E25" s="444"/>
      <c r="F25" s="444"/>
      <c r="G25" s="444"/>
      <c r="H25" s="444"/>
      <c r="I25" s="444"/>
      <c r="J25" s="444"/>
      <c r="K25" s="291"/>
    </row>
    <row r="26" spans="2:11" s="1" customFormat="1" ht="15" customHeight="1">
      <c r="B26" s="294"/>
      <c r="C26" s="444" t="s">
        <v>2103</v>
      </c>
      <c r="D26" s="444"/>
      <c r="E26" s="444"/>
      <c r="F26" s="444"/>
      <c r="G26" s="444"/>
      <c r="H26" s="444"/>
      <c r="I26" s="444"/>
      <c r="J26" s="444"/>
      <c r="K26" s="291"/>
    </row>
    <row r="27" spans="2:11" s="1" customFormat="1" ht="15" customHeight="1">
      <c r="B27" s="294"/>
      <c r="C27" s="293"/>
      <c r="D27" s="444" t="s">
        <v>2104</v>
      </c>
      <c r="E27" s="444"/>
      <c r="F27" s="444"/>
      <c r="G27" s="444"/>
      <c r="H27" s="444"/>
      <c r="I27" s="444"/>
      <c r="J27" s="444"/>
      <c r="K27" s="291"/>
    </row>
    <row r="28" spans="2:11" s="1" customFormat="1" ht="15" customHeight="1">
      <c r="B28" s="294"/>
      <c r="C28" s="295"/>
      <c r="D28" s="444" t="s">
        <v>2105</v>
      </c>
      <c r="E28" s="444"/>
      <c r="F28" s="444"/>
      <c r="G28" s="444"/>
      <c r="H28" s="444"/>
      <c r="I28" s="444"/>
      <c r="J28" s="444"/>
      <c r="K28" s="291"/>
    </row>
    <row r="29" spans="2:11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pans="2:11" s="1" customFormat="1" ht="15" customHeight="1">
      <c r="B30" s="294"/>
      <c r="C30" s="295"/>
      <c r="D30" s="444" t="s">
        <v>2106</v>
      </c>
      <c r="E30" s="444"/>
      <c r="F30" s="444"/>
      <c r="G30" s="444"/>
      <c r="H30" s="444"/>
      <c r="I30" s="444"/>
      <c r="J30" s="444"/>
      <c r="K30" s="291"/>
    </row>
    <row r="31" spans="2:11" s="1" customFormat="1" ht="15" customHeight="1">
      <c r="B31" s="294"/>
      <c r="C31" s="295"/>
      <c r="D31" s="444" t="s">
        <v>2107</v>
      </c>
      <c r="E31" s="444"/>
      <c r="F31" s="444"/>
      <c r="G31" s="444"/>
      <c r="H31" s="444"/>
      <c r="I31" s="444"/>
      <c r="J31" s="444"/>
      <c r="K31" s="291"/>
    </row>
    <row r="32" spans="2:11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pans="2:11" s="1" customFormat="1" ht="15" customHeight="1">
      <c r="B33" s="294"/>
      <c r="C33" s="295"/>
      <c r="D33" s="444" t="s">
        <v>2108</v>
      </c>
      <c r="E33" s="444"/>
      <c r="F33" s="444"/>
      <c r="G33" s="444"/>
      <c r="H33" s="444"/>
      <c r="I33" s="444"/>
      <c r="J33" s="444"/>
      <c r="K33" s="291"/>
    </row>
    <row r="34" spans="2:11" s="1" customFormat="1" ht="15" customHeight="1">
      <c r="B34" s="294"/>
      <c r="C34" s="295"/>
      <c r="D34" s="444" t="s">
        <v>2109</v>
      </c>
      <c r="E34" s="444"/>
      <c r="F34" s="444"/>
      <c r="G34" s="444"/>
      <c r="H34" s="444"/>
      <c r="I34" s="444"/>
      <c r="J34" s="444"/>
      <c r="K34" s="291"/>
    </row>
    <row r="35" spans="2:11" s="1" customFormat="1" ht="15" customHeight="1">
      <c r="B35" s="294"/>
      <c r="C35" s="295"/>
      <c r="D35" s="444" t="s">
        <v>2110</v>
      </c>
      <c r="E35" s="444"/>
      <c r="F35" s="444"/>
      <c r="G35" s="444"/>
      <c r="H35" s="444"/>
      <c r="I35" s="444"/>
      <c r="J35" s="444"/>
      <c r="K35" s="291"/>
    </row>
    <row r="36" spans="2:11" s="1" customFormat="1" ht="15" customHeight="1">
      <c r="B36" s="294"/>
      <c r="C36" s="295"/>
      <c r="D36" s="293"/>
      <c r="E36" s="296" t="s">
        <v>197</v>
      </c>
      <c r="F36" s="293"/>
      <c r="G36" s="444" t="s">
        <v>2111</v>
      </c>
      <c r="H36" s="444"/>
      <c r="I36" s="444"/>
      <c r="J36" s="444"/>
      <c r="K36" s="291"/>
    </row>
    <row r="37" spans="2:11" s="1" customFormat="1" ht="30.75" customHeight="1">
      <c r="B37" s="294"/>
      <c r="C37" s="295"/>
      <c r="D37" s="293"/>
      <c r="E37" s="296" t="s">
        <v>2112</v>
      </c>
      <c r="F37" s="293"/>
      <c r="G37" s="444" t="s">
        <v>2113</v>
      </c>
      <c r="H37" s="444"/>
      <c r="I37" s="444"/>
      <c r="J37" s="444"/>
      <c r="K37" s="291"/>
    </row>
    <row r="38" spans="2:11" s="1" customFormat="1" ht="15" customHeight="1">
      <c r="B38" s="294"/>
      <c r="C38" s="295"/>
      <c r="D38" s="293"/>
      <c r="E38" s="296" t="s">
        <v>58</v>
      </c>
      <c r="F38" s="293"/>
      <c r="G38" s="444" t="s">
        <v>2114</v>
      </c>
      <c r="H38" s="444"/>
      <c r="I38" s="444"/>
      <c r="J38" s="444"/>
      <c r="K38" s="291"/>
    </row>
    <row r="39" spans="2:11" s="1" customFormat="1" ht="15" customHeight="1">
      <c r="B39" s="294"/>
      <c r="C39" s="295"/>
      <c r="D39" s="293"/>
      <c r="E39" s="296" t="s">
        <v>59</v>
      </c>
      <c r="F39" s="293"/>
      <c r="G39" s="444" t="s">
        <v>2115</v>
      </c>
      <c r="H39" s="444"/>
      <c r="I39" s="444"/>
      <c r="J39" s="444"/>
      <c r="K39" s="291"/>
    </row>
    <row r="40" spans="2:11" s="1" customFormat="1" ht="15" customHeight="1">
      <c r="B40" s="294"/>
      <c r="C40" s="295"/>
      <c r="D40" s="293"/>
      <c r="E40" s="296" t="s">
        <v>198</v>
      </c>
      <c r="F40" s="293"/>
      <c r="G40" s="444" t="s">
        <v>2116</v>
      </c>
      <c r="H40" s="444"/>
      <c r="I40" s="444"/>
      <c r="J40" s="444"/>
      <c r="K40" s="291"/>
    </row>
    <row r="41" spans="2:11" s="1" customFormat="1" ht="15" customHeight="1">
      <c r="B41" s="294"/>
      <c r="C41" s="295"/>
      <c r="D41" s="293"/>
      <c r="E41" s="296" t="s">
        <v>199</v>
      </c>
      <c r="F41" s="293"/>
      <c r="G41" s="444" t="s">
        <v>2117</v>
      </c>
      <c r="H41" s="444"/>
      <c r="I41" s="444"/>
      <c r="J41" s="444"/>
      <c r="K41" s="291"/>
    </row>
    <row r="42" spans="2:11" s="1" customFormat="1" ht="15" customHeight="1">
      <c r="B42" s="294"/>
      <c r="C42" s="295"/>
      <c r="D42" s="293"/>
      <c r="E42" s="296" t="s">
        <v>2118</v>
      </c>
      <c r="F42" s="293"/>
      <c r="G42" s="444" t="s">
        <v>2119</v>
      </c>
      <c r="H42" s="444"/>
      <c r="I42" s="444"/>
      <c r="J42" s="444"/>
      <c r="K42" s="291"/>
    </row>
    <row r="43" spans="2:11" s="1" customFormat="1" ht="15" customHeight="1">
      <c r="B43" s="294"/>
      <c r="C43" s="295"/>
      <c r="D43" s="293"/>
      <c r="E43" s="296"/>
      <c r="F43" s="293"/>
      <c r="G43" s="444" t="s">
        <v>2120</v>
      </c>
      <c r="H43" s="444"/>
      <c r="I43" s="444"/>
      <c r="J43" s="444"/>
      <c r="K43" s="291"/>
    </row>
    <row r="44" spans="2:11" s="1" customFormat="1" ht="15" customHeight="1">
      <c r="B44" s="294"/>
      <c r="C44" s="295"/>
      <c r="D44" s="293"/>
      <c r="E44" s="296" t="s">
        <v>2121</v>
      </c>
      <c r="F44" s="293"/>
      <c r="G44" s="444" t="s">
        <v>2122</v>
      </c>
      <c r="H44" s="444"/>
      <c r="I44" s="444"/>
      <c r="J44" s="444"/>
      <c r="K44" s="291"/>
    </row>
    <row r="45" spans="2:11" s="1" customFormat="1" ht="15" customHeight="1">
      <c r="B45" s="294"/>
      <c r="C45" s="295"/>
      <c r="D45" s="293"/>
      <c r="E45" s="296" t="s">
        <v>201</v>
      </c>
      <c r="F45" s="293"/>
      <c r="G45" s="444" t="s">
        <v>2123</v>
      </c>
      <c r="H45" s="444"/>
      <c r="I45" s="444"/>
      <c r="J45" s="444"/>
      <c r="K45" s="291"/>
    </row>
    <row r="46" spans="2:11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pans="2:11" s="1" customFormat="1" ht="15" customHeight="1">
      <c r="B47" s="294"/>
      <c r="C47" s="295"/>
      <c r="D47" s="444" t="s">
        <v>2124</v>
      </c>
      <c r="E47" s="444"/>
      <c r="F47" s="444"/>
      <c r="G47" s="444"/>
      <c r="H47" s="444"/>
      <c r="I47" s="444"/>
      <c r="J47" s="444"/>
      <c r="K47" s="291"/>
    </row>
    <row r="48" spans="2:11" s="1" customFormat="1" ht="15" customHeight="1">
      <c r="B48" s="294"/>
      <c r="C48" s="295"/>
      <c r="D48" s="295"/>
      <c r="E48" s="444" t="s">
        <v>2125</v>
      </c>
      <c r="F48" s="444"/>
      <c r="G48" s="444"/>
      <c r="H48" s="444"/>
      <c r="I48" s="444"/>
      <c r="J48" s="444"/>
      <c r="K48" s="291"/>
    </row>
    <row r="49" spans="2:11" s="1" customFormat="1" ht="15" customHeight="1">
      <c r="B49" s="294"/>
      <c r="C49" s="295"/>
      <c r="D49" s="295"/>
      <c r="E49" s="444" t="s">
        <v>2126</v>
      </c>
      <c r="F49" s="444"/>
      <c r="G49" s="444"/>
      <c r="H49" s="444"/>
      <c r="I49" s="444"/>
      <c r="J49" s="444"/>
      <c r="K49" s="291"/>
    </row>
    <row r="50" spans="2:11" s="1" customFormat="1" ht="15" customHeight="1">
      <c r="B50" s="294"/>
      <c r="C50" s="295"/>
      <c r="D50" s="295"/>
      <c r="E50" s="444" t="s">
        <v>2127</v>
      </c>
      <c r="F50" s="444"/>
      <c r="G50" s="444"/>
      <c r="H50" s="444"/>
      <c r="I50" s="444"/>
      <c r="J50" s="444"/>
      <c r="K50" s="291"/>
    </row>
    <row r="51" spans="2:11" s="1" customFormat="1" ht="15" customHeight="1">
      <c r="B51" s="294"/>
      <c r="C51" s="295"/>
      <c r="D51" s="444" t="s">
        <v>2128</v>
      </c>
      <c r="E51" s="444"/>
      <c r="F51" s="444"/>
      <c r="G51" s="444"/>
      <c r="H51" s="444"/>
      <c r="I51" s="444"/>
      <c r="J51" s="444"/>
      <c r="K51" s="291"/>
    </row>
    <row r="52" spans="2:11" s="1" customFormat="1" ht="25.5" customHeight="1">
      <c r="B52" s="290"/>
      <c r="C52" s="445" t="s">
        <v>2129</v>
      </c>
      <c r="D52" s="445"/>
      <c r="E52" s="445"/>
      <c r="F52" s="445"/>
      <c r="G52" s="445"/>
      <c r="H52" s="445"/>
      <c r="I52" s="445"/>
      <c r="J52" s="445"/>
      <c r="K52" s="291"/>
    </row>
    <row r="53" spans="2:11" s="1" customFormat="1" ht="5.25" customHeight="1">
      <c r="B53" s="290"/>
      <c r="C53" s="292"/>
      <c r="D53" s="292"/>
      <c r="E53" s="292"/>
      <c r="F53" s="292"/>
      <c r="G53" s="292"/>
      <c r="H53" s="292"/>
      <c r="I53" s="292"/>
      <c r="J53" s="292"/>
      <c r="K53" s="291"/>
    </row>
    <row r="54" spans="2:11" s="1" customFormat="1" ht="15" customHeight="1">
      <c r="B54" s="290"/>
      <c r="C54" s="444" t="s">
        <v>2130</v>
      </c>
      <c r="D54" s="444"/>
      <c r="E54" s="444"/>
      <c r="F54" s="444"/>
      <c r="G54" s="444"/>
      <c r="H54" s="444"/>
      <c r="I54" s="444"/>
      <c r="J54" s="444"/>
      <c r="K54" s="291"/>
    </row>
    <row r="55" spans="2:11" s="1" customFormat="1" ht="15" customHeight="1">
      <c r="B55" s="290"/>
      <c r="C55" s="444" t="s">
        <v>2131</v>
      </c>
      <c r="D55" s="444"/>
      <c r="E55" s="444"/>
      <c r="F55" s="444"/>
      <c r="G55" s="444"/>
      <c r="H55" s="444"/>
      <c r="I55" s="444"/>
      <c r="J55" s="444"/>
      <c r="K55" s="291"/>
    </row>
    <row r="56" spans="2:11" s="1" customFormat="1" ht="12.75" customHeight="1">
      <c r="B56" s="290"/>
      <c r="C56" s="293"/>
      <c r="D56" s="293"/>
      <c r="E56" s="293"/>
      <c r="F56" s="293"/>
      <c r="G56" s="293"/>
      <c r="H56" s="293"/>
      <c r="I56" s="293"/>
      <c r="J56" s="293"/>
      <c r="K56" s="291"/>
    </row>
    <row r="57" spans="2:11" s="1" customFormat="1" ht="15" customHeight="1">
      <c r="B57" s="290"/>
      <c r="C57" s="444" t="s">
        <v>2132</v>
      </c>
      <c r="D57" s="444"/>
      <c r="E57" s="444"/>
      <c r="F57" s="444"/>
      <c r="G57" s="444"/>
      <c r="H57" s="444"/>
      <c r="I57" s="444"/>
      <c r="J57" s="444"/>
      <c r="K57" s="291"/>
    </row>
    <row r="58" spans="2:11" s="1" customFormat="1" ht="15" customHeight="1">
      <c r="B58" s="290"/>
      <c r="C58" s="295"/>
      <c r="D58" s="444" t="s">
        <v>2133</v>
      </c>
      <c r="E58" s="444"/>
      <c r="F58" s="444"/>
      <c r="G58" s="444"/>
      <c r="H58" s="444"/>
      <c r="I58" s="444"/>
      <c r="J58" s="444"/>
      <c r="K58" s="291"/>
    </row>
    <row r="59" spans="2:11" s="1" customFormat="1" ht="15" customHeight="1">
      <c r="B59" s="290"/>
      <c r="C59" s="295"/>
      <c r="D59" s="444" t="s">
        <v>2134</v>
      </c>
      <c r="E59" s="444"/>
      <c r="F59" s="444"/>
      <c r="G59" s="444"/>
      <c r="H59" s="444"/>
      <c r="I59" s="444"/>
      <c r="J59" s="444"/>
      <c r="K59" s="291"/>
    </row>
    <row r="60" spans="2:11" s="1" customFormat="1" ht="15" customHeight="1">
      <c r="B60" s="290"/>
      <c r="C60" s="295"/>
      <c r="D60" s="444" t="s">
        <v>2135</v>
      </c>
      <c r="E60" s="444"/>
      <c r="F60" s="444"/>
      <c r="G60" s="444"/>
      <c r="H60" s="444"/>
      <c r="I60" s="444"/>
      <c r="J60" s="444"/>
      <c r="K60" s="291"/>
    </row>
    <row r="61" spans="2:11" s="1" customFormat="1" ht="15" customHeight="1">
      <c r="B61" s="290"/>
      <c r="C61" s="295"/>
      <c r="D61" s="444" t="s">
        <v>2136</v>
      </c>
      <c r="E61" s="444"/>
      <c r="F61" s="444"/>
      <c r="G61" s="444"/>
      <c r="H61" s="444"/>
      <c r="I61" s="444"/>
      <c r="J61" s="444"/>
      <c r="K61" s="291"/>
    </row>
    <row r="62" spans="2:11" s="1" customFormat="1" ht="15" customHeight="1">
      <c r="B62" s="290"/>
      <c r="C62" s="295"/>
      <c r="D62" s="443" t="s">
        <v>2137</v>
      </c>
      <c r="E62" s="443"/>
      <c r="F62" s="443"/>
      <c r="G62" s="443"/>
      <c r="H62" s="443"/>
      <c r="I62" s="443"/>
      <c r="J62" s="443"/>
      <c r="K62" s="291"/>
    </row>
    <row r="63" spans="2:11" s="1" customFormat="1" ht="15" customHeight="1">
      <c r="B63" s="290"/>
      <c r="C63" s="295"/>
      <c r="D63" s="444" t="s">
        <v>2138</v>
      </c>
      <c r="E63" s="444"/>
      <c r="F63" s="444"/>
      <c r="G63" s="444"/>
      <c r="H63" s="444"/>
      <c r="I63" s="444"/>
      <c r="J63" s="444"/>
      <c r="K63" s="291"/>
    </row>
    <row r="64" spans="2:11" s="1" customFormat="1" ht="12.75" customHeight="1">
      <c r="B64" s="290"/>
      <c r="C64" s="295"/>
      <c r="D64" s="295"/>
      <c r="E64" s="298"/>
      <c r="F64" s="295"/>
      <c r="G64" s="295"/>
      <c r="H64" s="295"/>
      <c r="I64" s="295"/>
      <c r="J64" s="295"/>
      <c r="K64" s="291"/>
    </row>
    <row r="65" spans="2:11" s="1" customFormat="1" ht="15" customHeight="1">
      <c r="B65" s="290"/>
      <c r="C65" s="295"/>
      <c r="D65" s="444" t="s">
        <v>2139</v>
      </c>
      <c r="E65" s="444"/>
      <c r="F65" s="444"/>
      <c r="G65" s="444"/>
      <c r="H65" s="444"/>
      <c r="I65" s="444"/>
      <c r="J65" s="444"/>
      <c r="K65" s="291"/>
    </row>
    <row r="66" spans="2:11" s="1" customFormat="1" ht="15" customHeight="1">
      <c r="B66" s="290"/>
      <c r="C66" s="295"/>
      <c r="D66" s="443" t="s">
        <v>2140</v>
      </c>
      <c r="E66" s="443"/>
      <c r="F66" s="443"/>
      <c r="G66" s="443"/>
      <c r="H66" s="443"/>
      <c r="I66" s="443"/>
      <c r="J66" s="443"/>
      <c r="K66" s="291"/>
    </row>
    <row r="67" spans="2:11" s="1" customFormat="1" ht="15" customHeight="1">
      <c r="B67" s="290"/>
      <c r="C67" s="295"/>
      <c r="D67" s="444" t="s">
        <v>2141</v>
      </c>
      <c r="E67" s="444"/>
      <c r="F67" s="444"/>
      <c r="G67" s="444"/>
      <c r="H67" s="444"/>
      <c r="I67" s="444"/>
      <c r="J67" s="444"/>
      <c r="K67" s="291"/>
    </row>
    <row r="68" spans="2:11" s="1" customFormat="1" ht="15" customHeight="1">
      <c r="B68" s="290"/>
      <c r="C68" s="295"/>
      <c r="D68" s="444" t="s">
        <v>2142</v>
      </c>
      <c r="E68" s="444"/>
      <c r="F68" s="444"/>
      <c r="G68" s="444"/>
      <c r="H68" s="444"/>
      <c r="I68" s="444"/>
      <c r="J68" s="444"/>
      <c r="K68" s="291"/>
    </row>
    <row r="69" spans="2:11" s="1" customFormat="1" ht="15" customHeight="1">
      <c r="B69" s="290"/>
      <c r="C69" s="295"/>
      <c r="D69" s="444" t="s">
        <v>2143</v>
      </c>
      <c r="E69" s="444"/>
      <c r="F69" s="444"/>
      <c r="G69" s="444"/>
      <c r="H69" s="444"/>
      <c r="I69" s="444"/>
      <c r="J69" s="444"/>
      <c r="K69" s="291"/>
    </row>
    <row r="70" spans="2:11" s="1" customFormat="1" ht="15" customHeight="1">
      <c r="B70" s="290"/>
      <c r="C70" s="295"/>
      <c r="D70" s="444" t="s">
        <v>2144</v>
      </c>
      <c r="E70" s="444"/>
      <c r="F70" s="444"/>
      <c r="G70" s="444"/>
      <c r="H70" s="444"/>
      <c r="I70" s="444"/>
      <c r="J70" s="444"/>
      <c r="K70" s="291"/>
    </row>
    <row r="71" spans="2:1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pans="2:11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pans="2:11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pans="2:11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pans="2:11" s="1" customFormat="1" ht="45" customHeight="1">
      <c r="B75" s="307"/>
      <c r="C75" s="442" t="s">
        <v>2145</v>
      </c>
      <c r="D75" s="442"/>
      <c r="E75" s="442"/>
      <c r="F75" s="442"/>
      <c r="G75" s="442"/>
      <c r="H75" s="442"/>
      <c r="I75" s="442"/>
      <c r="J75" s="442"/>
      <c r="K75" s="308"/>
    </row>
    <row r="76" spans="2:11" s="1" customFormat="1" ht="17.25" customHeight="1">
      <c r="B76" s="307"/>
      <c r="C76" s="309" t="s">
        <v>2146</v>
      </c>
      <c r="D76" s="309"/>
      <c r="E76" s="309"/>
      <c r="F76" s="309" t="s">
        <v>2147</v>
      </c>
      <c r="G76" s="310"/>
      <c r="H76" s="309" t="s">
        <v>59</v>
      </c>
      <c r="I76" s="309" t="s">
        <v>62</v>
      </c>
      <c r="J76" s="309" t="s">
        <v>2148</v>
      </c>
      <c r="K76" s="308"/>
    </row>
    <row r="77" spans="2:11" s="1" customFormat="1" ht="17.25" customHeight="1">
      <c r="B77" s="307"/>
      <c r="C77" s="311" t="s">
        <v>2149</v>
      </c>
      <c r="D77" s="311"/>
      <c r="E77" s="311"/>
      <c r="F77" s="312" t="s">
        <v>2150</v>
      </c>
      <c r="G77" s="313"/>
      <c r="H77" s="311"/>
      <c r="I77" s="311"/>
      <c r="J77" s="311" t="s">
        <v>2151</v>
      </c>
      <c r="K77" s="308"/>
    </row>
    <row r="78" spans="2:11" s="1" customFormat="1" ht="5.25" customHeight="1">
      <c r="B78" s="307"/>
      <c r="C78" s="314"/>
      <c r="D78" s="314"/>
      <c r="E78" s="314"/>
      <c r="F78" s="314"/>
      <c r="G78" s="315"/>
      <c r="H78" s="314"/>
      <c r="I78" s="314"/>
      <c r="J78" s="314"/>
      <c r="K78" s="308"/>
    </row>
    <row r="79" spans="2:11" s="1" customFormat="1" ht="15" customHeight="1">
      <c r="B79" s="307"/>
      <c r="C79" s="296" t="s">
        <v>58</v>
      </c>
      <c r="D79" s="316"/>
      <c r="E79" s="316"/>
      <c r="F79" s="317" t="s">
        <v>2152</v>
      </c>
      <c r="G79" s="318"/>
      <c r="H79" s="296" t="s">
        <v>2153</v>
      </c>
      <c r="I79" s="296" t="s">
        <v>2154</v>
      </c>
      <c r="J79" s="296">
        <v>20</v>
      </c>
      <c r="K79" s="308"/>
    </row>
    <row r="80" spans="2:11" s="1" customFormat="1" ht="15" customHeight="1">
      <c r="B80" s="307"/>
      <c r="C80" s="296" t="s">
        <v>2155</v>
      </c>
      <c r="D80" s="296"/>
      <c r="E80" s="296"/>
      <c r="F80" s="317" t="s">
        <v>2152</v>
      </c>
      <c r="G80" s="318"/>
      <c r="H80" s="296" t="s">
        <v>2156</v>
      </c>
      <c r="I80" s="296" t="s">
        <v>2154</v>
      </c>
      <c r="J80" s="296">
        <v>120</v>
      </c>
      <c r="K80" s="308"/>
    </row>
    <row r="81" spans="2:11" s="1" customFormat="1" ht="15" customHeight="1">
      <c r="B81" s="319"/>
      <c r="C81" s="296" t="s">
        <v>2157</v>
      </c>
      <c r="D81" s="296"/>
      <c r="E81" s="296"/>
      <c r="F81" s="317" t="s">
        <v>2158</v>
      </c>
      <c r="G81" s="318"/>
      <c r="H81" s="296" t="s">
        <v>2159</v>
      </c>
      <c r="I81" s="296" t="s">
        <v>2154</v>
      </c>
      <c r="J81" s="296">
        <v>50</v>
      </c>
      <c r="K81" s="308"/>
    </row>
    <row r="82" spans="2:11" s="1" customFormat="1" ht="15" customHeight="1">
      <c r="B82" s="319"/>
      <c r="C82" s="296" t="s">
        <v>2160</v>
      </c>
      <c r="D82" s="296"/>
      <c r="E82" s="296"/>
      <c r="F82" s="317" t="s">
        <v>2152</v>
      </c>
      <c r="G82" s="318"/>
      <c r="H82" s="296" t="s">
        <v>2161</v>
      </c>
      <c r="I82" s="296" t="s">
        <v>2162</v>
      </c>
      <c r="J82" s="296"/>
      <c r="K82" s="308"/>
    </row>
    <row r="83" spans="2:11" s="1" customFormat="1" ht="15" customHeight="1">
      <c r="B83" s="319"/>
      <c r="C83" s="320" t="s">
        <v>2163</v>
      </c>
      <c r="D83" s="320"/>
      <c r="E83" s="320"/>
      <c r="F83" s="321" t="s">
        <v>2158</v>
      </c>
      <c r="G83" s="320"/>
      <c r="H83" s="320" t="s">
        <v>2164</v>
      </c>
      <c r="I83" s="320" t="s">
        <v>2154</v>
      </c>
      <c r="J83" s="320">
        <v>15</v>
      </c>
      <c r="K83" s="308"/>
    </row>
    <row r="84" spans="2:11" s="1" customFormat="1" ht="15" customHeight="1">
      <c r="B84" s="319"/>
      <c r="C84" s="320" t="s">
        <v>2165</v>
      </c>
      <c r="D84" s="320"/>
      <c r="E84" s="320"/>
      <c r="F84" s="321" t="s">
        <v>2158</v>
      </c>
      <c r="G84" s="320"/>
      <c r="H84" s="320" t="s">
        <v>2166</v>
      </c>
      <c r="I84" s="320" t="s">
        <v>2154</v>
      </c>
      <c r="J84" s="320">
        <v>15</v>
      </c>
      <c r="K84" s="308"/>
    </row>
    <row r="85" spans="2:11" s="1" customFormat="1" ht="15" customHeight="1">
      <c r="B85" s="319"/>
      <c r="C85" s="320" t="s">
        <v>2167</v>
      </c>
      <c r="D85" s="320"/>
      <c r="E85" s="320"/>
      <c r="F85" s="321" t="s">
        <v>2158</v>
      </c>
      <c r="G85" s="320"/>
      <c r="H85" s="320" t="s">
        <v>2168</v>
      </c>
      <c r="I85" s="320" t="s">
        <v>2154</v>
      </c>
      <c r="J85" s="320">
        <v>20</v>
      </c>
      <c r="K85" s="308"/>
    </row>
    <row r="86" spans="2:11" s="1" customFormat="1" ht="15" customHeight="1">
      <c r="B86" s="319"/>
      <c r="C86" s="320" t="s">
        <v>2169</v>
      </c>
      <c r="D86" s="320"/>
      <c r="E86" s="320"/>
      <c r="F86" s="321" t="s">
        <v>2158</v>
      </c>
      <c r="G86" s="320"/>
      <c r="H86" s="320" t="s">
        <v>2170</v>
      </c>
      <c r="I86" s="320" t="s">
        <v>2154</v>
      </c>
      <c r="J86" s="320">
        <v>20</v>
      </c>
      <c r="K86" s="308"/>
    </row>
    <row r="87" spans="2:11" s="1" customFormat="1" ht="15" customHeight="1">
      <c r="B87" s="319"/>
      <c r="C87" s="296" t="s">
        <v>2171</v>
      </c>
      <c r="D87" s="296"/>
      <c r="E87" s="296"/>
      <c r="F87" s="317" t="s">
        <v>2158</v>
      </c>
      <c r="G87" s="318"/>
      <c r="H87" s="296" t="s">
        <v>2172</v>
      </c>
      <c r="I87" s="296" t="s">
        <v>2154</v>
      </c>
      <c r="J87" s="296">
        <v>50</v>
      </c>
      <c r="K87" s="308"/>
    </row>
    <row r="88" spans="2:11" s="1" customFormat="1" ht="15" customHeight="1">
      <c r="B88" s="319"/>
      <c r="C88" s="296" t="s">
        <v>2173</v>
      </c>
      <c r="D88" s="296"/>
      <c r="E88" s="296"/>
      <c r="F88" s="317" t="s">
        <v>2158</v>
      </c>
      <c r="G88" s="318"/>
      <c r="H88" s="296" t="s">
        <v>2174</v>
      </c>
      <c r="I88" s="296" t="s">
        <v>2154</v>
      </c>
      <c r="J88" s="296">
        <v>20</v>
      </c>
      <c r="K88" s="308"/>
    </row>
    <row r="89" spans="2:11" s="1" customFormat="1" ht="15" customHeight="1">
      <c r="B89" s="319"/>
      <c r="C89" s="296" t="s">
        <v>2175</v>
      </c>
      <c r="D89" s="296"/>
      <c r="E89" s="296"/>
      <c r="F89" s="317" t="s">
        <v>2158</v>
      </c>
      <c r="G89" s="318"/>
      <c r="H89" s="296" t="s">
        <v>2176</v>
      </c>
      <c r="I89" s="296" t="s">
        <v>2154</v>
      </c>
      <c r="J89" s="296">
        <v>20</v>
      </c>
      <c r="K89" s="308"/>
    </row>
    <row r="90" spans="2:11" s="1" customFormat="1" ht="15" customHeight="1">
      <c r="B90" s="319"/>
      <c r="C90" s="296" t="s">
        <v>2177</v>
      </c>
      <c r="D90" s="296"/>
      <c r="E90" s="296"/>
      <c r="F90" s="317" t="s">
        <v>2158</v>
      </c>
      <c r="G90" s="318"/>
      <c r="H90" s="296" t="s">
        <v>2178</v>
      </c>
      <c r="I90" s="296" t="s">
        <v>2154</v>
      </c>
      <c r="J90" s="296">
        <v>50</v>
      </c>
      <c r="K90" s="308"/>
    </row>
    <row r="91" spans="2:11" s="1" customFormat="1" ht="15" customHeight="1">
      <c r="B91" s="319"/>
      <c r="C91" s="296" t="s">
        <v>2179</v>
      </c>
      <c r="D91" s="296"/>
      <c r="E91" s="296"/>
      <c r="F91" s="317" t="s">
        <v>2158</v>
      </c>
      <c r="G91" s="318"/>
      <c r="H91" s="296" t="s">
        <v>2179</v>
      </c>
      <c r="I91" s="296" t="s">
        <v>2154</v>
      </c>
      <c r="J91" s="296">
        <v>50</v>
      </c>
      <c r="K91" s="308"/>
    </row>
    <row r="92" spans="2:11" s="1" customFormat="1" ht="15" customHeight="1">
      <c r="B92" s="319"/>
      <c r="C92" s="296" t="s">
        <v>2180</v>
      </c>
      <c r="D92" s="296"/>
      <c r="E92" s="296"/>
      <c r="F92" s="317" t="s">
        <v>2158</v>
      </c>
      <c r="G92" s="318"/>
      <c r="H92" s="296" t="s">
        <v>2181</v>
      </c>
      <c r="I92" s="296" t="s">
        <v>2154</v>
      </c>
      <c r="J92" s="296">
        <v>255</v>
      </c>
      <c r="K92" s="308"/>
    </row>
    <row r="93" spans="2:11" s="1" customFormat="1" ht="15" customHeight="1">
      <c r="B93" s="319"/>
      <c r="C93" s="296" t="s">
        <v>2182</v>
      </c>
      <c r="D93" s="296"/>
      <c r="E93" s="296"/>
      <c r="F93" s="317" t="s">
        <v>2152</v>
      </c>
      <c r="G93" s="318"/>
      <c r="H93" s="296" t="s">
        <v>2183</v>
      </c>
      <c r="I93" s="296" t="s">
        <v>2184</v>
      </c>
      <c r="J93" s="296"/>
      <c r="K93" s="308"/>
    </row>
    <row r="94" spans="2:11" s="1" customFormat="1" ht="15" customHeight="1">
      <c r="B94" s="319"/>
      <c r="C94" s="296" t="s">
        <v>2185</v>
      </c>
      <c r="D94" s="296"/>
      <c r="E94" s="296"/>
      <c r="F94" s="317" t="s">
        <v>2152</v>
      </c>
      <c r="G94" s="318"/>
      <c r="H94" s="296" t="s">
        <v>2186</v>
      </c>
      <c r="I94" s="296" t="s">
        <v>2187</v>
      </c>
      <c r="J94" s="296"/>
      <c r="K94" s="308"/>
    </row>
    <row r="95" spans="2:11" s="1" customFormat="1" ht="15" customHeight="1">
      <c r="B95" s="319"/>
      <c r="C95" s="296" t="s">
        <v>2188</v>
      </c>
      <c r="D95" s="296"/>
      <c r="E95" s="296"/>
      <c r="F95" s="317" t="s">
        <v>2152</v>
      </c>
      <c r="G95" s="318"/>
      <c r="H95" s="296" t="s">
        <v>2188</v>
      </c>
      <c r="I95" s="296" t="s">
        <v>2187</v>
      </c>
      <c r="J95" s="296"/>
      <c r="K95" s="308"/>
    </row>
    <row r="96" spans="2:11" s="1" customFormat="1" ht="15" customHeight="1">
      <c r="B96" s="319"/>
      <c r="C96" s="296" t="s">
        <v>43</v>
      </c>
      <c r="D96" s="296"/>
      <c r="E96" s="296"/>
      <c r="F96" s="317" t="s">
        <v>2152</v>
      </c>
      <c r="G96" s="318"/>
      <c r="H96" s="296" t="s">
        <v>2189</v>
      </c>
      <c r="I96" s="296" t="s">
        <v>2187</v>
      </c>
      <c r="J96" s="296"/>
      <c r="K96" s="308"/>
    </row>
    <row r="97" spans="2:11" s="1" customFormat="1" ht="15" customHeight="1">
      <c r="B97" s="319"/>
      <c r="C97" s="296" t="s">
        <v>53</v>
      </c>
      <c r="D97" s="296"/>
      <c r="E97" s="296"/>
      <c r="F97" s="317" t="s">
        <v>2152</v>
      </c>
      <c r="G97" s="318"/>
      <c r="H97" s="296" t="s">
        <v>2190</v>
      </c>
      <c r="I97" s="296" t="s">
        <v>2187</v>
      </c>
      <c r="J97" s="296"/>
      <c r="K97" s="308"/>
    </row>
    <row r="98" spans="2:11" s="1" customFormat="1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spans="2:11" s="1" customFormat="1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spans="2:11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pans="2:1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pans="2:11" s="1" customFormat="1" ht="45" customHeight="1">
      <c r="B102" s="307"/>
      <c r="C102" s="442" t="s">
        <v>2191</v>
      </c>
      <c r="D102" s="442"/>
      <c r="E102" s="442"/>
      <c r="F102" s="442"/>
      <c r="G102" s="442"/>
      <c r="H102" s="442"/>
      <c r="I102" s="442"/>
      <c r="J102" s="442"/>
      <c r="K102" s="308"/>
    </row>
    <row r="103" spans="2:11" s="1" customFormat="1" ht="17.25" customHeight="1">
      <c r="B103" s="307"/>
      <c r="C103" s="309" t="s">
        <v>2146</v>
      </c>
      <c r="D103" s="309"/>
      <c r="E103" s="309"/>
      <c r="F103" s="309" t="s">
        <v>2147</v>
      </c>
      <c r="G103" s="310"/>
      <c r="H103" s="309" t="s">
        <v>59</v>
      </c>
      <c r="I103" s="309" t="s">
        <v>62</v>
      </c>
      <c r="J103" s="309" t="s">
        <v>2148</v>
      </c>
      <c r="K103" s="308"/>
    </row>
    <row r="104" spans="2:11" s="1" customFormat="1" ht="17.25" customHeight="1">
      <c r="B104" s="307"/>
      <c r="C104" s="311" t="s">
        <v>2149</v>
      </c>
      <c r="D104" s="311"/>
      <c r="E104" s="311"/>
      <c r="F104" s="312" t="s">
        <v>2150</v>
      </c>
      <c r="G104" s="313"/>
      <c r="H104" s="311"/>
      <c r="I104" s="311"/>
      <c r="J104" s="311" t="s">
        <v>2151</v>
      </c>
      <c r="K104" s="308"/>
    </row>
    <row r="105" spans="2:11" s="1" customFormat="1" ht="5.25" customHeight="1">
      <c r="B105" s="307"/>
      <c r="C105" s="309"/>
      <c r="D105" s="309"/>
      <c r="E105" s="309"/>
      <c r="F105" s="309"/>
      <c r="G105" s="327"/>
      <c r="H105" s="309"/>
      <c r="I105" s="309"/>
      <c r="J105" s="309"/>
      <c r="K105" s="308"/>
    </row>
    <row r="106" spans="2:11" s="1" customFormat="1" ht="15" customHeight="1">
      <c r="B106" s="307"/>
      <c r="C106" s="296" t="s">
        <v>58</v>
      </c>
      <c r="D106" s="316"/>
      <c r="E106" s="316"/>
      <c r="F106" s="317" t="s">
        <v>2152</v>
      </c>
      <c r="G106" s="296"/>
      <c r="H106" s="296" t="s">
        <v>2192</v>
      </c>
      <c r="I106" s="296" t="s">
        <v>2154</v>
      </c>
      <c r="J106" s="296">
        <v>20</v>
      </c>
      <c r="K106" s="308"/>
    </row>
    <row r="107" spans="2:11" s="1" customFormat="1" ht="15" customHeight="1">
      <c r="B107" s="307"/>
      <c r="C107" s="296" t="s">
        <v>2155</v>
      </c>
      <c r="D107" s="296"/>
      <c r="E107" s="296"/>
      <c r="F107" s="317" t="s">
        <v>2152</v>
      </c>
      <c r="G107" s="296"/>
      <c r="H107" s="296" t="s">
        <v>2192</v>
      </c>
      <c r="I107" s="296" t="s">
        <v>2154</v>
      </c>
      <c r="J107" s="296">
        <v>120</v>
      </c>
      <c r="K107" s="308"/>
    </row>
    <row r="108" spans="2:11" s="1" customFormat="1" ht="15" customHeight="1">
      <c r="B108" s="319"/>
      <c r="C108" s="296" t="s">
        <v>2157</v>
      </c>
      <c r="D108" s="296"/>
      <c r="E108" s="296"/>
      <c r="F108" s="317" t="s">
        <v>2158</v>
      </c>
      <c r="G108" s="296"/>
      <c r="H108" s="296" t="s">
        <v>2192</v>
      </c>
      <c r="I108" s="296" t="s">
        <v>2154</v>
      </c>
      <c r="J108" s="296">
        <v>50</v>
      </c>
      <c r="K108" s="308"/>
    </row>
    <row r="109" spans="2:11" s="1" customFormat="1" ht="15" customHeight="1">
      <c r="B109" s="319"/>
      <c r="C109" s="296" t="s">
        <v>2160</v>
      </c>
      <c r="D109" s="296"/>
      <c r="E109" s="296"/>
      <c r="F109" s="317" t="s">
        <v>2152</v>
      </c>
      <c r="G109" s="296"/>
      <c r="H109" s="296" t="s">
        <v>2192</v>
      </c>
      <c r="I109" s="296" t="s">
        <v>2162</v>
      </c>
      <c r="J109" s="296"/>
      <c r="K109" s="308"/>
    </row>
    <row r="110" spans="2:11" s="1" customFormat="1" ht="15" customHeight="1">
      <c r="B110" s="319"/>
      <c r="C110" s="296" t="s">
        <v>2171</v>
      </c>
      <c r="D110" s="296"/>
      <c r="E110" s="296"/>
      <c r="F110" s="317" t="s">
        <v>2158</v>
      </c>
      <c r="G110" s="296"/>
      <c r="H110" s="296" t="s">
        <v>2192</v>
      </c>
      <c r="I110" s="296" t="s">
        <v>2154</v>
      </c>
      <c r="J110" s="296">
        <v>50</v>
      </c>
      <c r="K110" s="308"/>
    </row>
    <row r="111" spans="2:11" s="1" customFormat="1" ht="15" customHeight="1">
      <c r="B111" s="319"/>
      <c r="C111" s="296" t="s">
        <v>2179</v>
      </c>
      <c r="D111" s="296"/>
      <c r="E111" s="296"/>
      <c r="F111" s="317" t="s">
        <v>2158</v>
      </c>
      <c r="G111" s="296"/>
      <c r="H111" s="296" t="s">
        <v>2192</v>
      </c>
      <c r="I111" s="296" t="s">
        <v>2154</v>
      </c>
      <c r="J111" s="296">
        <v>50</v>
      </c>
      <c r="K111" s="308"/>
    </row>
    <row r="112" spans="2:11" s="1" customFormat="1" ht="15" customHeight="1">
      <c r="B112" s="319"/>
      <c r="C112" s="296" t="s">
        <v>2177</v>
      </c>
      <c r="D112" s="296"/>
      <c r="E112" s="296"/>
      <c r="F112" s="317" t="s">
        <v>2158</v>
      </c>
      <c r="G112" s="296"/>
      <c r="H112" s="296" t="s">
        <v>2192</v>
      </c>
      <c r="I112" s="296" t="s">
        <v>2154</v>
      </c>
      <c r="J112" s="296">
        <v>50</v>
      </c>
      <c r="K112" s="308"/>
    </row>
    <row r="113" spans="2:11" s="1" customFormat="1" ht="15" customHeight="1">
      <c r="B113" s="319"/>
      <c r="C113" s="296" t="s">
        <v>58</v>
      </c>
      <c r="D113" s="296"/>
      <c r="E113" s="296"/>
      <c r="F113" s="317" t="s">
        <v>2152</v>
      </c>
      <c r="G113" s="296"/>
      <c r="H113" s="296" t="s">
        <v>2193</v>
      </c>
      <c r="I113" s="296" t="s">
        <v>2154</v>
      </c>
      <c r="J113" s="296">
        <v>20</v>
      </c>
      <c r="K113" s="308"/>
    </row>
    <row r="114" spans="2:11" s="1" customFormat="1" ht="15" customHeight="1">
      <c r="B114" s="319"/>
      <c r="C114" s="296" t="s">
        <v>2194</v>
      </c>
      <c r="D114" s="296"/>
      <c r="E114" s="296"/>
      <c r="F114" s="317" t="s">
        <v>2152</v>
      </c>
      <c r="G114" s="296"/>
      <c r="H114" s="296" t="s">
        <v>2195</v>
      </c>
      <c r="I114" s="296" t="s">
        <v>2154</v>
      </c>
      <c r="J114" s="296">
        <v>120</v>
      </c>
      <c r="K114" s="308"/>
    </row>
    <row r="115" spans="2:11" s="1" customFormat="1" ht="15" customHeight="1">
      <c r="B115" s="319"/>
      <c r="C115" s="296" t="s">
        <v>43</v>
      </c>
      <c r="D115" s="296"/>
      <c r="E115" s="296"/>
      <c r="F115" s="317" t="s">
        <v>2152</v>
      </c>
      <c r="G115" s="296"/>
      <c r="H115" s="296" t="s">
        <v>2196</v>
      </c>
      <c r="I115" s="296" t="s">
        <v>2187</v>
      </c>
      <c r="J115" s="296"/>
      <c r="K115" s="308"/>
    </row>
    <row r="116" spans="2:11" s="1" customFormat="1" ht="15" customHeight="1">
      <c r="B116" s="319"/>
      <c r="C116" s="296" t="s">
        <v>53</v>
      </c>
      <c r="D116" s="296"/>
      <c r="E116" s="296"/>
      <c r="F116" s="317" t="s">
        <v>2152</v>
      </c>
      <c r="G116" s="296"/>
      <c r="H116" s="296" t="s">
        <v>2197</v>
      </c>
      <c r="I116" s="296" t="s">
        <v>2187</v>
      </c>
      <c r="J116" s="296"/>
      <c r="K116" s="308"/>
    </row>
    <row r="117" spans="2:11" s="1" customFormat="1" ht="15" customHeight="1">
      <c r="B117" s="319"/>
      <c r="C117" s="296" t="s">
        <v>62</v>
      </c>
      <c r="D117" s="296"/>
      <c r="E117" s="296"/>
      <c r="F117" s="317" t="s">
        <v>2152</v>
      </c>
      <c r="G117" s="296"/>
      <c r="H117" s="296" t="s">
        <v>2198</v>
      </c>
      <c r="I117" s="296" t="s">
        <v>2199</v>
      </c>
      <c r="J117" s="296"/>
      <c r="K117" s="308"/>
    </row>
    <row r="118" spans="2:11" s="1" customFormat="1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spans="2:11" s="1" customFormat="1" ht="18.75" customHeight="1">
      <c r="B119" s="329"/>
      <c r="C119" s="330"/>
      <c r="D119" s="330"/>
      <c r="E119" s="330"/>
      <c r="F119" s="331"/>
      <c r="G119" s="330"/>
      <c r="H119" s="330"/>
      <c r="I119" s="330"/>
      <c r="J119" s="330"/>
      <c r="K119" s="329"/>
    </row>
    <row r="120" spans="2:11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pans="2:1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pans="2:11" s="1" customFormat="1" ht="45" customHeight="1">
      <c r="B122" s="335"/>
      <c r="C122" s="440" t="s">
        <v>2200</v>
      </c>
      <c r="D122" s="440"/>
      <c r="E122" s="440"/>
      <c r="F122" s="440"/>
      <c r="G122" s="440"/>
      <c r="H122" s="440"/>
      <c r="I122" s="440"/>
      <c r="J122" s="440"/>
      <c r="K122" s="336"/>
    </row>
    <row r="123" spans="2:11" s="1" customFormat="1" ht="17.25" customHeight="1">
      <c r="B123" s="337"/>
      <c r="C123" s="309" t="s">
        <v>2146</v>
      </c>
      <c r="D123" s="309"/>
      <c r="E123" s="309"/>
      <c r="F123" s="309" t="s">
        <v>2147</v>
      </c>
      <c r="G123" s="310"/>
      <c r="H123" s="309" t="s">
        <v>59</v>
      </c>
      <c r="I123" s="309" t="s">
        <v>62</v>
      </c>
      <c r="J123" s="309" t="s">
        <v>2148</v>
      </c>
      <c r="K123" s="338"/>
    </row>
    <row r="124" spans="2:11" s="1" customFormat="1" ht="17.25" customHeight="1">
      <c r="B124" s="337"/>
      <c r="C124" s="311" t="s">
        <v>2149</v>
      </c>
      <c r="D124" s="311"/>
      <c r="E124" s="311"/>
      <c r="F124" s="312" t="s">
        <v>2150</v>
      </c>
      <c r="G124" s="313"/>
      <c r="H124" s="311"/>
      <c r="I124" s="311"/>
      <c r="J124" s="311" t="s">
        <v>2151</v>
      </c>
      <c r="K124" s="338"/>
    </row>
    <row r="125" spans="2:11" s="1" customFormat="1" ht="5.25" customHeight="1">
      <c r="B125" s="339"/>
      <c r="C125" s="314"/>
      <c r="D125" s="314"/>
      <c r="E125" s="314"/>
      <c r="F125" s="314"/>
      <c r="G125" s="340"/>
      <c r="H125" s="314"/>
      <c r="I125" s="314"/>
      <c r="J125" s="314"/>
      <c r="K125" s="341"/>
    </row>
    <row r="126" spans="2:11" s="1" customFormat="1" ht="15" customHeight="1">
      <c r="B126" s="339"/>
      <c r="C126" s="296" t="s">
        <v>2155</v>
      </c>
      <c r="D126" s="316"/>
      <c r="E126" s="316"/>
      <c r="F126" s="317" t="s">
        <v>2152</v>
      </c>
      <c r="G126" s="296"/>
      <c r="H126" s="296" t="s">
        <v>2192</v>
      </c>
      <c r="I126" s="296" t="s">
        <v>2154</v>
      </c>
      <c r="J126" s="296">
        <v>120</v>
      </c>
      <c r="K126" s="342"/>
    </row>
    <row r="127" spans="2:11" s="1" customFormat="1" ht="15" customHeight="1">
      <c r="B127" s="339"/>
      <c r="C127" s="296" t="s">
        <v>2201</v>
      </c>
      <c r="D127" s="296"/>
      <c r="E127" s="296"/>
      <c r="F127" s="317" t="s">
        <v>2152</v>
      </c>
      <c r="G127" s="296"/>
      <c r="H127" s="296" t="s">
        <v>2202</v>
      </c>
      <c r="I127" s="296" t="s">
        <v>2154</v>
      </c>
      <c r="J127" s="296" t="s">
        <v>2203</v>
      </c>
      <c r="K127" s="342"/>
    </row>
    <row r="128" spans="2:11" s="1" customFormat="1" ht="15" customHeight="1">
      <c r="B128" s="339"/>
      <c r="C128" s="296" t="s">
        <v>2100</v>
      </c>
      <c r="D128" s="296"/>
      <c r="E128" s="296"/>
      <c r="F128" s="317" t="s">
        <v>2152</v>
      </c>
      <c r="G128" s="296"/>
      <c r="H128" s="296" t="s">
        <v>2204</v>
      </c>
      <c r="I128" s="296" t="s">
        <v>2154</v>
      </c>
      <c r="J128" s="296" t="s">
        <v>2203</v>
      </c>
      <c r="K128" s="342"/>
    </row>
    <row r="129" spans="2:11" s="1" customFormat="1" ht="15" customHeight="1">
      <c r="B129" s="339"/>
      <c r="C129" s="296" t="s">
        <v>2163</v>
      </c>
      <c r="D129" s="296"/>
      <c r="E129" s="296"/>
      <c r="F129" s="317" t="s">
        <v>2158</v>
      </c>
      <c r="G129" s="296"/>
      <c r="H129" s="296" t="s">
        <v>2164</v>
      </c>
      <c r="I129" s="296" t="s">
        <v>2154</v>
      </c>
      <c r="J129" s="296">
        <v>15</v>
      </c>
      <c r="K129" s="342"/>
    </row>
    <row r="130" spans="2:11" s="1" customFormat="1" ht="15" customHeight="1">
      <c r="B130" s="339"/>
      <c r="C130" s="320" t="s">
        <v>2165</v>
      </c>
      <c r="D130" s="320"/>
      <c r="E130" s="320"/>
      <c r="F130" s="321" t="s">
        <v>2158</v>
      </c>
      <c r="G130" s="320"/>
      <c r="H130" s="320" t="s">
        <v>2166</v>
      </c>
      <c r="I130" s="320" t="s">
        <v>2154</v>
      </c>
      <c r="J130" s="320">
        <v>15</v>
      </c>
      <c r="K130" s="342"/>
    </row>
    <row r="131" spans="2:11" s="1" customFormat="1" ht="15" customHeight="1">
      <c r="B131" s="339"/>
      <c r="C131" s="320" t="s">
        <v>2167</v>
      </c>
      <c r="D131" s="320"/>
      <c r="E131" s="320"/>
      <c r="F131" s="321" t="s">
        <v>2158</v>
      </c>
      <c r="G131" s="320"/>
      <c r="H131" s="320" t="s">
        <v>2168</v>
      </c>
      <c r="I131" s="320" t="s">
        <v>2154</v>
      </c>
      <c r="J131" s="320">
        <v>20</v>
      </c>
      <c r="K131" s="342"/>
    </row>
    <row r="132" spans="2:11" s="1" customFormat="1" ht="15" customHeight="1">
      <c r="B132" s="339"/>
      <c r="C132" s="320" t="s">
        <v>2169</v>
      </c>
      <c r="D132" s="320"/>
      <c r="E132" s="320"/>
      <c r="F132" s="321" t="s">
        <v>2158</v>
      </c>
      <c r="G132" s="320"/>
      <c r="H132" s="320" t="s">
        <v>2170</v>
      </c>
      <c r="I132" s="320" t="s">
        <v>2154</v>
      </c>
      <c r="J132" s="320">
        <v>20</v>
      </c>
      <c r="K132" s="342"/>
    </row>
    <row r="133" spans="2:11" s="1" customFormat="1" ht="15" customHeight="1">
      <c r="B133" s="339"/>
      <c r="C133" s="296" t="s">
        <v>2157</v>
      </c>
      <c r="D133" s="296"/>
      <c r="E133" s="296"/>
      <c r="F133" s="317" t="s">
        <v>2158</v>
      </c>
      <c r="G133" s="296"/>
      <c r="H133" s="296" t="s">
        <v>2192</v>
      </c>
      <c r="I133" s="296" t="s">
        <v>2154</v>
      </c>
      <c r="J133" s="296">
        <v>50</v>
      </c>
      <c r="K133" s="342"/>
    </row>
    <row r="134" spans="2:11" s="1" customFormat="1" ht="15" customHeight="1">
      <c r="B134" s="339"/>
      <c r="C134" s="296" t="s">
        <v>2171</v>
      </c>
      <c r="D134" s="296"/>
      <c r="E134" s="296"/>
      <c r="F134" s="317" t="s">
        <v>2158</v>
      </c>
      <c r="G134" s="296"/>
      <c r="H134" s="296" t="s">
        <v>2192</v>
      </c>
      <c r="I134" s="296" t="s">
        <v>2154</v>
      </c>
      <c r="J134" s="296">
        <v>50</v>
      </c>
      <c r="K134" s="342"/>
    </row>
    <row r="135" spans="2:11" s="1" customFormat="1" ht="15" customHeight="1">
      <c r="B135" s="339"/>
      <c r="C135" s="296" t="s">
        <v>2177</v>
      </c>
      <c r="D135" s="296"/>
      <c r="E135" s="296"/>
      <c r="F135" s="317" t="s">
        <v>2158</v>
      </c>
      <c r="G135" s="296"/>
      <c r="H135" s="296" t="s">
        <v>2192</v>
      </c>
      <c r="I135" s="296" t="s">
        <v>2154</v>
      </c>
      <c r="J135" s="296">
        <v>50</v>
      </c>
      <c r="K135" s="342"/>
    </row>
    <row r="136" spans="2:11" s="1" customFormat="1" ht="15" customHeight="1">
      <c r="B136" s="339"/>
      <c r="C136" s="296" t="s">
        <v>2179</v>
      </c>
      <c r="D136" s="296"/>
      <c r="E136" s="296"/>
      <c r="F136" s="317" t="s">
        <v>2158</v>
      </c>
      <c r="G136" s="296"/>
      <c r="H136" s="296" t="s">
        <v>2192</v>
      </c>
      <c r="I136" s="296" t="s">
        <v>2154</v>
      </c>
      <c r="J136" s="296">
        <v>50</v>
      </c>
      <c r="K136" s="342"/>
    </row>
    <row r="137" spans="2:11" s="1" customFormat="1" ht="15" customHeight="1">
      <c r="B137" s="339"/>
      <c r="C137" s="296" t="s">
        <v>2180</v>
      </c>
      <c r="D137" s="296"/>
      <c r="E137" s="296"/>
      <c r="F137" s="317" t="s">
        <v>2158</v>
      </c>
      <c r="G137" s="296"/>
      <c r="H137" s="296" t="s">
        <v>2205</v>
      </c>
      <c r="I137" s="296" t="s">
        <v>2154</v>
      </c>
      <c r="J137" s="296">
        <v>255</v>
      </c>
      <c r="K137" s="342"/>
    </row>
    <row r="138" spans="2:11" s="1" customFormat="1" ht="15" customHeight="1">
      <c r="B138" s="339"/>
      <c r="C138" s="296" t="s">
        <v>2182</v>
      </c>
      <c r="D138" s="296"/>
      <c r="E138" s="296"/>
      <c r="F138" s="317" t="s">
        <v>2152</v>
      </c>
      <c r="G138" s="296"/>
      <c r="H138" s="296" t="s">
        <v>2206</v>
      </c>
      <c r="I138" s="296" t="s">
        <v>2184</v>
      </c>
      <c r="J138" s="296"/>
      <c r="K138" s="342"/>
    </row>
    <row r="139" spans="2:11" s="1" customFormat="1" ht="15" customHeight="1">
      <c r="B139" s="339"/>
      <c r="C139" s="296" t="s">
        <v>2185</v>
      </c>
      <c r="D139" s="296"/>
      <c r="E139" s="296"/>
      <c r="F139" s="317" t="s">
        <v>2152</v>
      </c>
      <c r="G139" s="296"/>
      <c r="H139" s="296" t="s">
        <v>2207</v>
      </c>
      <c r="I139" s="296" t="s">
        <v>2187</v>
      </c>
      <c r="J139" s="296"/>
      <c r="K139" s="342"/>
    </row>
    <row r="140" spans="2:11" s="1" customFormat="1" ht="15" customHeight="1">
      <c r="B140" s="339"/>
      <c r="C140" s="296" t="s">
        <v>2188</v>
      </c>
      <c r="D140" s="296"/>
      <c r="E140" s="296"/>
      <c r="F140" s="317" t="s">
        <v>2152</v>
      </c>
      <c r="G140" s="296"/>
      <c r="H140" s="296" t="s">
        <v>2188</v>
      </c>
      <c r="I140" s="296" t="s">
        <v>2187</v>
      </c>
      <c r="J140" s="296"/>
      <c r="K140" s="342"/>
    </row>
    <row r="141" spans="2:11" s="1" customFormat="1" ht="15" customHeight="1">
      <c r="B141" s="339"/>
      <c r="C141" s="296" t="s">
        <v>43</v>
      </c>
      <c r="D141" s="296"/>
      <c r="E141" s="296"/>
      <c r="F141" s="317" t="s">
        <v>2152</v>
      </c>
      <c r="G141" s="296"/>
      <c r="H141" s="296" t="s">
        <v>2208</v>
      </c>
      <c r="I141" s="296" t="s">
        <v>2187</v>
      </c>
      <c r="J141" s="296"/>
      <c r="K141" s="342"/>
    </row>
    <row r="142" spans="2:11" s="1" customFormat="1" ht="15" customHeight="1">
      <c r="B142" s="339"/>
      <c r="C142" s="296" t="s">
        <v>2209</v>
      </c>
      <c r="D142" s="296"/>
      <c r="E142" s="296"/>
      <c r="F142" s="317" t="s">
        <v>2152</v>
      </c>
      <c r="G142" s="296"/>
      <c r="H142" s="296" t="s">
        <v>2210</v>
      </c>
      <c r="I142" s="296" t="s">
        <v>2187</v>
      </c>
      <c r="J142" s="296"/>
      <c r="K142" s="342"/>
    </row>
    <row r="143" spans="2:11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pans="2:11" s="1" customFormat="1" ht="18.75" customHeight="1">
      <c r="B144" s="330"/>
      <c r="C144" s="330"/>
      <c r="D144" s="330"/>
      <c r="E144" s="330"/>
      <c r="F144" s="331"/>
      <c r="G144" s="330"/>
      <c r="H144" s="330"/>
      <c r="I144" s="330"/>
      <c r="J144" s="330"/>
      <c r="K144" s="330"/>
    </row>
    <row r="145" spans="2:11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pans="2:11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pans="2:11" s="1" customFormat="1" ht="45" customHeight="1">
      <c r="B147" s="307"/>
      <c r="C147" s="442" t="s">
        <v>2211</v>
      </c>
      <c r="D147" s="442"/>
      <c r="E147" s="442"/>
      <c r="F147" s="442"/>
      <c r="G147" s="442"/>
      <c r="H147" s="442"/>
      <c r="I147" s="442"/>
      <c r="J147" s="442"/>
      <c r="K147" s="308"/>
    </row>
    <row r="148" spans="2:11" s="1" customFormat="1" ht="17.25" customHeight="1">
      <c r="B148" s="307"/>
      <c r="C148" s="309" t="s">
        <v>2146</v>
      </c>
      <c r="D148" s="309"/>
      <c r="E148" s="309"/>
      <c r="F148" s="309" t="s">
        <v>2147</v>
      </c>
      <c r="G148" s="310"/>
      <c r="H148" s="309" t="s">
        <v>59</v>
      </c>
      <c r="I148" s="309" t="s">
        <v>62</v>
      </c>
      <c r="J148" s="309" t="s">
        <v>2148</v>
      </c>
      <c r="K148" s="308"/>
    </row>
    <row r="149" spans="2:11" s="1" customFormat="1" ht="17.25" customHeight="1">
      <c r="B149" s="307"/>
      <c r="C149" s="311" t="s">
        <v>2149</v>
      </c>
      <c r="D149" s="311"/>
      <c r="E149" s="311"/>
      <c r="F149" s="312" t="s">
        <v>2150</v>
      </c>
      <c r="G149" s="313"/>
      <c r="H149" s="311"/>
      <c r="I149" s="311"/>
      <c r="J149" s="311" t="s">
        <v>2151</v>
      </c>
      <c r="K149" s="308"/>
    </row>
    <row r="150" spans="2:11" s="1" customFormat="1" ht="5.25" customHeight="1">
      <c r="B150" s="319"/>
      <c r="C150" s="314"/>
      <c r="D150" s="314"/>
      <c r="E150" s="314"/>
      <c r="F150" s="314"/>
      <c r="G150" s="315"/>
      <c r="H150" s="314"/>
      <c r="I150" s="314"/>
      <c r="J150" s="314"/>
      <c r="K150" s="342"/>
    </row>
    <row r="151" spans="2:11" s="1" customFormat="1" ht="15" customHeight="1">
      <c r="B151" s="319"/>
      <c r="C151" s="346" t="s">
        <v>2155</v>
      </c>
      <c r="D151" s="296"/>
      <c r="E151" s="296"/>
      <c r="F151" s="347" t="s">
        <v>2152</v>
      </c>
      <c r="G151" s="296"/>
      <c r="H151" s="346" t="s">
        <v>2192</v>
      </c>
      <c r="I151" s="346" t="s">
        <v>2154</v>
      </c>
      <c r="J151" s="346">
        <v>120</v>
      </c>
      <c r="K151" s="342"/>
    </row>
    <row r="152" spans="2:11" s="1" customFormat="1" ht="15" customHeight="1">
      <c r="B152" s="319"/>
      <c r="C152" s="346" t="s">
        <v>2201</v>
      </c>
      <c r="D152" s="296"/>
      <c r="E152" s="296"/>
      <c r="F152" s="347" t="s">
        <v>2152</v>
      </c>
      <c r="G152" s="296"/>
      <c r="H152" s="346" t="s">
        <v>2212</v>
      </c>
      <c r="I152" s="346" t="s">
        <v>2154</v>
      </c>
      <c r="J152" s="346" t="s">
        <v>2203</v>
      </c>
      <c r="K152" s="342"/>
    </row>
    <row r="153" spans="2:11" s="1" customFormat="1" ht="15" customHeight="1">
      <c r="B153" s="319"/>
      <c r="C153" s="346" t="s">
        <v>2100</v>
      </c>
      <c r="D153" s="296"/>
      <c r="E153" s="296"/>
      <c r="F153" s="347" t="s">
        <v>2152</v>
      </c>
      <c r="G153" s="296"/>
      <c r="H153" s="346" t="s">
        <v>2213</v>
      </c>
      <c r="I153" s="346" t="s">
        <v>2154</v>
      </c>
      <c r="J153" s="346" t="s">
        <v>2203</v>
      </c>
      <c r="K153" s="342"/>
    </row>
    <row r="154" spans="2:11" s="1" customFormat="1" ht="15" customHeight="1">
      <c r="B154" s="319"/>
      <c r="C154" s="346" t="s">
        <v>2157</v>
      </c>
      <c r="D154" s="296"/>
      <c r="E154" s="296"/>
      <c r="F154" s="347" t="s">
        <v>2158</v>
      </c>
      <c r="G154" s="296"/>
      <c r="H154" s="346" t="s">
        <v>2192</v>
      </c>
      <c r="I154" s="346" t="s">
        <v>2154</v>
      </c>
      <c r="J154" s="346">
        <v>50</v>
      </c>
      <c r="K154" s="342"/>
    </row>
    <row r="155" spans="2:11" s="1" customFormat="1" ht="15" customHeight="1">
      <c r="B155" s="319"/>
      <c r="C155" s="346" t="s">
        <v>2160</v>
      </c>
      <c r="D155" s="296"/>
      <c r="E155" s="296"/>
      <c r="F155" s="347" t="s">
        <v>2152</v>
      </c>
      <c r="G155" s="296"/>
      <c r="H155" s="346" t="s">
        <v>2192</v>
      </c>
      <c r="I155" s="346" t="s">
        <v>2162</v>
      </c>
      <c r="J155" s="346"/>
      <c r="K155" s="342"/>
    </row>
    <row r="156" spans="2:11" s="1" customFormat="1" ht="15" customHeight="1">
      <c r="B156" s="319"/>
      <c r="C156" s="346" t="s">
        <v>2171</v>
      </c>
      <c r="D156" s="296"/>
      <c r="E156" s="296"/>
      <c r="F156" s="347" t="s">
        <v>2158</v>
      </c>
      <c r="G156" s="296"/>
      <c r="H156" s="346" t="s">
        <v>2192</v>
      </c>
      <c r="I156" s="346" t="s">
        <v>2154</v>
      </c>
      <c r="J156" s="346">
        <v>50</v>
      </c>
      <c r="K156" s="342"/>
    </row>
    <row r="157" spans="2:11" s="1" customFormat="1" ht="15" customHeight="1">
      <c r="B157" s="319"/>
      <c r="C157" s="346" t="s">
        <v>2179</v>
      </c>
      <c r="D157" s="296"/>
      <c r="E157" s="296"/>
      <c r="F157" s="347" t="s">
        <v>2158</v>
      </c>
      <c r="G157" s="296"/>
      <c r="H157" s="346" t="s">
        <v>2192</v>
      </c>
      <c r="I157" s="346" t="s">
        <v>2154</v>
      </c>
      <c r="J157" s="346">
        <v>50</v>
      </c>
      <c r="K157" s="342"/>
    </row>
    <row r="158" spans="2:11" s="1" customFormat="1" ht="15" customHeight="1">
      <c r="B158" s="319"/>
      <c r="C158" s="346" t="s">
        <v>2177</v>
      </c>
      <c r="D158" s="296"/>
      <c r="E158" s="296"/>
      <c r="F158" s="347" t="s">
        <v>2158</v>
      </c>
      <c r="G158" s="296"/>
      <c r="H158" s="346" t="s">
        <v>2192</v>
      </c>
      <c r="I158" s="346" t="s">
        <v>2154</v>
      </c>
      <c r="J158" s="346">
        <v>50</v>
      </c>
      <c r="K158" s="342"/>
    </row>
    <row r="159" spans="2:11" s="1" customFormat="1" ht="15" customHeight="1">
      <c r="B159" s="319"/>
      <c r="C159" s="346" t="s">
        <v>155</v>
      </c>
      <c r="D159" s="296"/>
      <c r="E159" s="296"/>
      <c r="F159" s="347" t="s">
        <v>2152</v>
      </c>
      <c r="G159" s="296"/>
      <c r="H159" s="346" t="s">
        <v>2214</v>
      </c>
      <c r="I159" s="346" t="s">
        <v>2154</v>
      </c>
      <c r="J159" s="346" t="s">
        <v>2215</v>
      </c>
      <c r="K159" s="342"/>
    </row>
    <row r="160" spans="2:11" s="1" customFormat="1" ht="15" customHeight="1">
      <c r="B160" s="319"/>
      <c r="C160" s="346" t="s">
        <v>2216</v>
      </c>
      <c r="D160" s="296"/>
      <c r="E160" s="296"/>
      <c r="F160" s="347" t="s">
        <v>2152</v>
      </c>
      <c r="G160" s="296"/>
      <c r="H160" s="346" t="s">
        <v>2217</v>
      </c>
      <c r="I160" s="346" t="s">
        <v>2187</v>
      </c>
      <c r="J160" s="346"/>
      <c r="K160" s="342"/>
    </row>
    <row r="161" spans="2:11" s="1" customFormat="1" ht="15" customHeight="1">
      <c r="B161" s="348"/>
      <c r="C161" s="328"/>
      <c r="D161" s="328"/>
      <c r="E161" s="328"/>
      <c r="F161" s="328"/>
      <c r="G161" s="328"/>
      <c r="H161" s="328"/>
      <c r="I161" s="328"/>
      <c r="J161" s="328"/>
      <c r="K161" s="349"/>
    </row>
    <row r="162" spans="2:11" s="1" customFormat="1" ht="18.75" customHeight="1">
      <c r="B162" s="330"/>
      <c r="C162" s="340"/>
      <c r="D162" s="340"/>
      <c r="E162" s="340"/>
      <c r="F162" s="350"/>
      <c r="G162" s="340"/>
      <c r="H162" s="340"/>
      <c r="I162" s="340"/>
      <c r="J162" s="340"/>
      <c r="K162" s="330"/>
    </row>
    <row r="163" spans="2:11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pans="2:11" s="1" customFormat="1" ht="7.5" customHeight="1">
      <c r="B164" s="285"/>
      <c r="C164" s="286"/>
      <c r="D164" s="286"/>
      <c r="E164" s="286"/>
      <c r="F164" s="286"/>
      <c r="G164" s="286"/>
      <c r="H164" s="286"/>
      <c r="I164" s="286"/>
      <c r="J164" s="286"/>
      <c r="K164" s="287"/>
    </row>
    <row r="165" spans="2:11" s="1" customFormat="1" ht="45" customHeight="1">
      <c r="B165" s="288"/>
      <c r="C165" s="440" t="s">
        <v>2218</v>
      </c>
      <c r="D165" s="440"/>
      <c r="E165" s="440"/>
      <c r="F165" s="440"/>
      <c r="G165" s="440"/>
      <c r="H165" s="440"/>
      <c r="I165" s="440"/>
      <c r="J165" s="440"/>
      <c r="K165" s="289"/>
    </row>
    <row r="166" spans="2:11" s="1" customFormat="1" ht="17.25" customHeight="1">
      <c r="B166" s="288"/>
      <c r="C166" s="309" t="s">
        <v>2146</v>
      </c>
      <c r="D166" s="309"/>
      <c r="E166" s="309"/>
      <c r="F166" s="309" t="s">
        <v>2147</v>
      </c>
      <c r="G166" s="351"/>
      <c r="H166" s="352" t="s">
        <v>59</v>
      </c>
      <c r="I166" s="352" t="s">
        <v>62</v>
      </c>
      <c r="J166" s="309" t="s">
        <v>2148</v>
      </c>
      <c r="K166" s="289"/>
    </row>
    <row r="167" spans="2:11" s="1" customFormat="1" ht="17.25" customHeight="1">
      <c r="B167" s="290"/>
      <c r="C167" s="311" t="s">
        <v>2149</v>
      </c>
      <c r="D167" s="311"/>
      <c r="E167" s="311"/>
      <c r="F167" s="312" t="s">
        <v>2150</v>
      </c>
      <c r="G167" s="353"/>
      <c r="H167" s="354"/>
      <c r="I167" s="354"/>
      <c r="J167" s="311" t="s">
        <v>2151</v>
      </c>
      <c r="K167" s="291"/>
    </row>
    <row r="168" spans="2:11" s="1" customFormat="1" ht="5.25" customHeight="1">
      <c r="B168" s="319"/>
      <c r="C168" s="314"/>
      <c r="D168" s="314"/>
      <c r="E168" s="314"/>
      <c r="F168" s="314"/>
      <c r="G168" s="315"/>
      <c r="H168" s="314"/>
      <c r="I168" s="314"/>
      <c r="J168" s="314"/>
      <c r="K168" s="342"/>
    </row>
    <row r="169" spans="2:11" s="1" customFormat="1" ht="15" customHeight="1">
      <c r="B169" s="319"/>
      <c r="C169" s="296" t="s">
        <v>2155</v>
      </c>
      <c r="D169" s="296"/>
      <c r="E169" s="296"/>
      <c r="F169" s="317" t="s">
        <v>2152</v>
      </c>
      <c r="G169" s="296"/>
      <c r="H169" s="296" t="s">
        <v>2192</v>
      </c>
      <c r="I169" s="296" t="s">
        <v>2154</v>
      </c>
      <c r="J169" s="296">
        <v>120</v>
      </c>
      <c r="K169" s="342"/>
    </row>
    <row r="170" spans="2:11" s="1" customFormat="1" ht="15" customHeight="1">
      <c r="B170" s="319"/>
      <c r="C170" s="296" t="s">
        <v>2201</v>
      </c>
      <c r="D170" s="296"/>
      <c r="E170" s="296"/>
      <c r="F170" s="317" t="s">
        <v>2152</v>
      </c>
      <c r="G170" s="296"/>
      <c r="H170" s="296" t="s">
        <v>2202</v>
      </c>
      <c r="I170" s="296" t="s">
        <v>2154</v>
      </c>
      <c r="J170" s="296" t="s">
        <v>2203</v>
      </c>
      <c r="K170" s="342"/>
    </row>
    <row r="171" spans="2:11" s="1" customFormat="1" ht="15" customHeight="1">
      <c r="B171" s="319"/>
      <c r="C171" s="296" t="s">
        <v>2100</v>
      </c>
      <c r="D171" s="296"/>
      <c r="E171" s="296"/>
      <c r="F171" s="317" t="s">
        <v>2152</v>
      </c>
      <c r="G171" s="296"/>
      <c r="H171" s="296" t="s">
        <v>2219</v>
      </c>
      <c r="I171" s="296" t="s">
        <v>2154</v>
      </c>
      <c r="J171" s="296" t="s">
        <v>2203</v>
      </c>
      <c r="K171" s="342"/>
    </row>
    <row r="172" spans="2:11" s="1" customFormat="1" ht="15" customHeight="1">
      <c r="B172" s="319"/>
      <c r="C172" s="296" t="s">
        <v>2157</v>
      </c>
      <c r="D172" s="296"/>
      <c r="E172" s="296"/>
      <c r="F172" s="317" t="s">
        <v>2158</v>
      </c>
      <c r="G172" s="296"/>
      <c r="H172" s="296" t="s">
        <v>2219</v>
      </c>
      <c r="I172" s="296" t="s">
        <v>2154</v>
      </c>
      <c r="J172" s="296">
        <v>50</v>
      </c>
      <c r="K172" s="342"/>
    </row>
    <row r="173" spans="2:11" s="1" customFormat="1" ht="15" customHeight="1">
      <c r="B173" s="319"/>
      <c r="C173" s="296" t="s">
        <v>2160</v>
      </c>
      <c r="D173" s="296"/>
      <c r="E173" s="296"/>
      <c r="F173" s="317" t="s">
        <v>2152</v>
      </c>
      <c r="G173" s="296"/>
      <c r="H173" s="296" t="s">
        <v>2219</v>
      </c>
      <c r="I173" s="296" t="s">
        <v>2162</v>
      </c>
      <c r="J173" s="296"/>
      <c r="K173" s="342"/>
    </row>
    <row r="174" spans="2:11" s="1" customFormat="1" ht="15" customHeight="1">
      <c r="B174" s="319"/>
      <c r="C174" s="296" t="s">
        <v>2171</v>
      </c>
      <c r="D174" s="296"/>
      <c r="E174" s="296"/>
      <c r="F174" s="317" t="s">
        <v>2158</v>
      </c>
      <c r="G174" s="296"/>
      <c r="H174" s="296" t="s">
        <v>2219</v>
      </c>
      <c r="I174" s="296" t="s">
        <v>2154</v>
      </c>
      <c r="J174" s="296">
        <v>50</v>
      </c>
      <c r="K174" s="342"/>
    </row>
    <row r="175" spans="2:11" s="1" customFormat="1" ht="15" customHeight="1">
      <c r="B175" s="319"/>
      <c r="C175" s="296" t="s">
        <v>2179</v>
      </c>
      <c r="D175" s="296"/>
      <c r="E175" s="296"/>
      <c r="F175" s="317" t="s">
        <v>2158</v>
      </c>
      <c r="G175" s="296"/>
      <c r="H175" s="296" t="s">
        <v>2219</v>
      </c>
      <c r="I175" s="296" t="s">
        <v>2154</v>
      </c>
      <c r="J175" s="296">
        <v>50</v>
      </c>
      <c r="K175" s="342"/>
    </row>
    <row r="176" spans="2:11" s="1" customFormat="1" ht="15" customHeight="1">
      <c r="B176" s="319"/>
      <c r="C176" s="296" t="s">
        <v>2177</v>
      </c>
      <c r="D176" s="296"/>
      <c r="E176" s="296"/>
      <c r="F176" s="317" t="s">
        <v>2158</v>
      </c>
      <c r="G176" s="296"/>
      <c r="H176" s="296" t="s">
        <v>2219</v>
      </c>
      <c r="I176" s="296" t="s">
        <v>2154</v>
      </c>
      <c r="J176" s="296">
        <v>50</v>
      </c>
      <c r="K176" s="342"/>
    </row>
    <row r="177" spans="2:11" s="1" customFormat="1" ht="15" customHeight="1">
      <c r="B177" s="319"/>
      <c r="C177" s="296" t="s">
        <v>197</v>
      </c>
      <c r="D177" s="296"/>
      <c r="E177" s="296"/>
      <c r="F177" s="317" t="s">
        <v>2152</v>
      </c>
      <c r="G177" s="296"/>
      <c r="H177" s="296" t="s">
        <v>2220</v>
      </c>
      <c r="I177" s="296" t="s">
        <v>2221</v>
      </c>
      <c r="J177" s="296"/>
      <c r="K177" s="342"/>
    </row>
    <row r="178" spans="2:11" s="1" customFormat="1" ht="15" customHeight="1">
      <c r="B178" s="319"/>
      <c r="C178" s="296" t="s">
        <v>62</v>
      </c>
      <c r="D178" s="296"/>
      <c r="E178" s="296"/>
      <c r="F178" s="317" t="s">
        <v>2152</v>
      </c>
      <c r="G178" s="296"/>
      <c r="H178" s="296" t="s">
        <v>2222</v>
      </c>
      <c r="I178" s="296" t="s">
        <v>2223</v>
      </c>
      <c r="J178" s="296">
        <v>1</v>
      </c>
      <c r="K178" s="342"/>
    </row>
    <row r="179" spans="2:11" s="1" customFormat="1" ht="15" customHeight="1">
      <c r="B179" s="319"/>
      <c r="C179" s="296" t="s">
        <v>58</v>
      </c>
      <c r="D179" s="296"/>
      <c r="E179" s="296"/>
      <c r="F179" s="317" t="s">
        <v>2152</v>
      </c>
      <c r="G179" s="296"/>
      <c r="H179" s="296" t="s">
        <v>2224</v>
      </c>
      <c r="I179" s="296" t="s">
        <v>2154</v>
      </c>
      <c r="J179" s="296">
        <v>20</v>
      </c>
      <c r="K179" s="342"/>
    </row>
    <row r="180" spans="2:11" s="1" customFormat="1" ht="15" customHeight="1">
      <c r="B180" s="319"/>
      <c r="C180" s="296" t="s">
        <v>59</v>
      </c>
      <c r="D180" s="296"/>
      <c r="E180" s="296"/>
      <c r="F180" s="317" t="s">
        <v>2152</v>
      </c>
      <c r="G180" s="296"/>
      <c r="H180" s="296" t="s">
        <v>2225</v>
      </c>
      <c r="I180" s="296" t="s">
        <v>2154</v>
      </c>
      <c r="J180" s="296">
        <v>255</v>
      </c>
      <c r="K180" s="342"/>
    </row>
    <row r="181" spans="2:11" s="1" customFormat="1" ht="15" customHeight="1">
      <c r="B181" s="319"/>
      <c r="C181" s="296" t="s">
        <v>198</v>
      </c>
      <c r="D181" s="296"/>
      <c r="E181" s="296"/>
      <c r="F181" s="317" t="s">
        <v>2152</v>
      </c>
      <c r="G181" s="296"/>
      <c r="H181" s="296" t="s">
        <v>2116</v>
      </c>
      <c r="I181" s="296" t="s">
        <v>2154</v>
      </c>
      <c r="J181" s="296">
        <v>10</v>
      </c>
      <c r="K181" s="342"/>
    </row>
    <row r="182" spans="2:11" s="1" customFormat="1" ht="15" customHeight="1">
      <c r="B182" s="319"/>
      <c r="C182" s="296" t="s">
        <v>199</v>
      </c>
      <c r="D182" s="296"/>
      <c r="E182" s="296"/>
      <c r="F182" s="317" t="s">
        <v>2152</v>
      </c>
      <c r="G182" s="296"/>
      <c r="H182" s="296" t="s">
        <v>2226</v>
      </c>
      <c r="I182" s="296" t="s">
        <v>2187</v>
      </c>
      <c r="J182" s="296"/>
      <c r="K182" s="342"/>
    </row>
    <row r="183" spans="2:11" s="1" customFormat="1" ht="15" customHeight="1">
      <c r="B183" s="319"/>
      <c r="C183" s="296" t="s">
        <v>2227</v>
      </c>
      <c r="D183" s="296"/>
      <c r="E183" s="296"/>
      <c r="F183" s="317" t="s">
        <v>2152</v>
      </c>
      <c r="G183" s="296"/>
      <c r="H183" s="296" t="s">
        <v>2228</v>
      </c>
      <c r="I183" s="296" t="s">
        <v>2187</v>
      </c>
      <c r="J183" s="296"/>
      <c r="K183" s="342"/>
    </row>
    <row r="184" spans="2:11" s="1" customFormat="1" ht="15" customHeight="1">
      <c r="B184" s="319"/>
      <c r="C184" s="296" t="s">
        <v>2216</v>
      </c>
      <c r="D184" s="296"/>
      <c r="E184" s="296"/>
      <c r="F184" s="317" t="s">
        <v>2152</v>
      </c>
      <c r="G184" s="296"/>
      <c r="H184" s="296" t="s">
        <v>2229</v>
      </c>
      <c r="I184" s="296" t="s">
        <v>2187</v>
      </c>
      <c r="J184" s="296"/>
      <c r="K184" s="342"/>
    </row>
    <row r="185" spans="2:11" s="1" customFormat="1" ht="15" customHeight="1">
      <c r="B185" s="319"/>
      <c r="C185" s="296" t="s">
        <v>201</v>
      </c>
      <c r="D185" s="296"/>
      <c r="E185" s="296"/>
      <c r="F185" s="317" t="s">
        <v>2158</v>
      </c>
      <c r="G185" s="296"/>
      <c r="H185" s="296" t="s">
        <v>2230</v>
      </c>
      <c r="I185" s="296" t="s">
        <v>2154</v>
      </c>
      <c r="J185" s="296">
        <v>50</v>
      </c>
      <c r="K185" s="342"/>
    </row>
    <row r="186" spans="2:11" s="1" customFormat="1" ht="15" customHeight="1">
      <c r="B186" s="319"/>
      <c r="C186" s="296" t="s">
        <v>2231</v>
      </c>
      <c r="D186" s="296"/>
      <c r="E186" s="296"/>
      <c r="F186" s="317" t="s">
        <v>2158</v>
      </c>
      <c r="G186" s="296"/>
      <c r="H186" s="296" t="s">
        <v>2232</v>
      </c>
      <c r="I186" s="296" t="s">
        <v>2233</v>
      </c>
      <c r="J186" s="296"/>
      <c r="K186" s="342"/>
    </row>
    <row r="187" spans="2:11" s="1" customFormat="1" ht="15" customHeight="1">
      <c r="B187" s="319"/>
      <c r="C187" s="296" t="s">
        <v>2234</v>
      </c>
      <c r="D187" s="296"/>
      <c r="E187" s="296"/>
      <c r="F187" s="317" t="s">
        <v>2158</v>
      </c>
      <c r="G187" s="296"/>
      <c r="H187" s="296" t="s">
        <v>2235</v>
      </c>
      <c r="I187" s="296" t="s">
        <v>2233</v>
      </c>
      <c r="J187" s="296"/>
      <c r="K187" s="342"/>
    </row>
    <row r="188" spans="2:11" s="1" customFormat="1" ht="15" customHeight="1">
      <c r="B188" s="319"/>
      <c r="C188" s="296" t="s">
        <v>2236</v>
      </c>
      <c r="D188" s="296"/>
      <c r="E188" s="296"/>
      <c r="F188" s="317" t="s">
        <v>2158</v>
      </c>
      <c r="G188" s="296"/>
      <c r="H188" s="296" t="s">
        <v>2237</v>
      </c>
      <c r="I188" s="296" t="s">
        <v>2233</v>
      </c>
      <c r="J188" s="296"/>
      <c r="K188" s="342"/>
    </row>
    <row r="189" spans="2:11" s="1" customFormat="1" ht="15" customHeight="1">
      <c r="B189" s="319"/>
      <c r="C189" s="355" t="s">
        <v>2238</v>
      </c>
      <c r="D189" s="296"/>
      <c r="E189" s="296"/>
      <c r="F189" s="317" t="s">
        <v>2158</v>
      </c>
      <c r="G189" s="296"/>
      <c r="H189" s="296" t="s">
        <v>2239</v>
      </c>
      <c r="I189" s="296" t="s">
        <v>2240</v>
      </c>
      <c r="J189" s="356" t="s">
        <v>2241</v>
      </c>
      <c r="K189" s="342"/>
    </row>
    <row r="190" spans="2:11" s="19" customFormat="1" ht="15" customHeight="1">
      <c r="B190" s="357"/>
      <c r="C190" s="358" t="s">
        <v>2242</v>
      </c>
      <c r="D190" s="359"/>
      <c r="E190" s="359"/>
      <c r="F190" s="360" t="s">
        <v>2158</v>
      </c>
      <c r="G190" s="359"/>
      <c r="H190" s="359" t="s">
        <v>2243</v>
      </c>
      <c r="I190" s="359" t="s">
        <v>2240</v>
      </c>
      <c r="J190" s="361" t="s">
        <v>2241</v>
      </c>
      <c r="K190" s="362"/>
    </row>
    <row r="191" spans="2:11" s="1" customFormat="1" ht="15" customHeight="1">
      <c r="B191" s="319"/>
      <c r="C191" s="355" t="s">
        <v>47</v>
      </c>
      <c r="D191" s="296"/>
      <c r="E191" s="296"/>
      <c r="F191" s="317" t="s">
        <v>2152</v>
      </c>
      <c r="G191" s="296"/>
      <c r="H191" s="293" t="s">
        <v>2244</v>
      </c>
      <c r="I191" s="296" t="s">
        <v>2245</v>
      </c>
      <c r="J191" s="296"/>
      <c r="K191" s="342"/>
    </row>
    <row r="192" spans="2:11" s="1" customFormat="1" ht="15" customHeight="1">
      <c r="B192" s="319"/>
      <c r="C192" s="355" t="s">
        <v>2246</v>
      </c>
      <c r="D192" s="296"/>
      <c r="E192" s="296"/>
      <c r="F192" s="317" t="s">
        <v>2152</v>
      </c>
      <c r="G192" s="296"/>
      <c r="H192" s="296" t="s">
        <v>2247</v>
      </c>
      <c r="I192" s="296" t="s">
        <v>2187</v>
      </c>
      <c r="J192" s="296"/>
      <c r="K192" s="342"/>
    </row>
    <row r="193" spans="2:11" s="1" customFormat="1" ht="15" customHeight="1">
      <c r="B193" s="319"/>
      <c r="C193" s="355" t="s">
        <v>2248</v>
      </c>
      <c r="D193" s="296"/>
      <c r="E193" s="296"/>
      <c r="F193" s="317" t="s">
        <v>2152</v>
      </c>
      <c r="G193" s="296"/>
      <c r="H193" s="296" t="s">
        <v>2249</v>
      </c>
      <c r="I193" s="296" t="s">
        <v>2187</v>
      </c>
      <c r="J193" s="296"/>
      <c r="K193" s="342"/>
    </row>
    <row r="194" spans="2:11" s="1" customFormat="1" ht="15" customHeight="1">
      <c r="B194" s="319"/>
      <c r="C194" s="355" t="s">
        <v>2250</v>
      </c>
      <c r="D194" s="296"/>
      <c r="E194" s="296"/>
      <c r="F194" s="317" t="s">
        <v>2158</v>
      </c>
      <c r="G194" s="296"/>
      <c r="H194" s="296" t="s">
        <v>2251</v>
      </c>
      <c r="I194" s="296" t="s">
        <v>2187</v>
      </c>
      <c r="J194" s="296"/>
      <c r="K194" s="342"/>
    </row>
    <row r="195" spans="2:11" s="1" customFormat="1" ht="15" customHeight="1">
      <c r="B195" s="348"/>
      <c r="C195" s="363"/>
      <c r="D195" s="328"/>
      <c r="E195" s="328"/>
      <c r="F195" s="328"/>
      <c r="G195" s="328"/>
      <c r="H195" s="328"/>
      <c r="I195" s="328"/>
      <c r="J195" s="328"/>
      <c r="K195" s="349"/>
    </row>
    <row r="196" spans="2:11" s="1" customFormat="1" ht="18.75" customHeight="1">
      <c r="B196" s="330"/>
      <c r="C196" s="340"/>
      <c r="D196" s="340"/>
      <c r="E196" s="340"/>
      <c r="F196" s="350"/>
      <c r="G196" s="340"/>
      <c r="H196" s="340"/>
      <c r="I196" s="340"/>
      <c r="J196" s="340"/>
      <c r="K196" s="330"/>
    </row>
    <row r="197" spans="2:11" s="1" customFormat="1" ht="18.75" customHeight="1">
      <c r="B197" s="330"/>
      <c r="C197" s="340"/>
      <c r="D197" s="340"/>
      <c r="E197" s="340"/>
      <c r="F197" s="350"/>
      <c r="G197" s="340"/>
      <c r="H197" s="340"/>
      <c r="I197" s="340"/>
      <c r="J197" s="340"/>
      <c r="K197" s="330"/>
    </row>
    <row r="198" spans="2:11" s="1" customFormat="1" ht="18.75" customHeight="1">
      <c r="B198" s="303"/>
      <c r="C198" s="303"/>
      <c r="D198" s="303"/>
      <c r="E198" s="303"/>
      <c r="F198" s="303"/>
      <c r="G198" s="303"/>
      <c r="H198" s="303"/>
      <c r="I198" s="303"/>
      <c r="J198" s="303"/>
      <c r="K198" s="303"/>
    </row>
    <row r="199" spans="2:11" s="1" customFormat="1" ht="13.5">
      <c r="B199" s="285"/>
      <c r="C199" s="286"/>
      <c r="D199" s="286"/>
      <c r="E199" s="286"/>
      <c r="F199" s="286"/>
      <c r="G199" s="286"/>
      <c r="H199" s="286"/>
      <c r="I199" s="286"/>
      <c r="J199" s="286"/>
      <c r="K199" s="287"/>
    </row>
    <row r="200" spans="2:11" s="1" customFormat="1" ht="21">
      <c r="B200" s="288"/>
      <c r="C200" s="440" t="s">
        <v>2252</v>
      </c>
      <c r="D200" s="440"/>
      <c r="E200" s="440"/>
      <c r="F200" s="440"/>
      <c r="G200" s="440"/>
      <c r="H200" s="440"/>
      <c r="I200" s="440"/>
      <c r="J200" s="440"/>
      <c r="K200" s="289"/>
    </row>
    <row r="201" spans="2:11" s="1" customFormat="1" ht="25.5" customHeight="1">
      <c r="B201" s="288"/>
      <c r="C201" s="364" t="s">
        <v>2253</v>
      </c>
      <c r="D201" s="364"/>
      <c r="E201" s="364"/>
      <c r="F201" s="364" t="s">
        <v>2254</v>
      </c>
      <c r="G201" s="365"/>
      <c r="H201" s="441" t="s">
        <v>2255</v>
      </c>
      <c r="I201" s="441"/>
      <c r="J201" s="441"/>
      <c r="K201" s="289"/>
    </row>
    <row r="202" spans="2:11" s="1" customFormat="1" ht="5.25" customHeight="1">
      <c r="B202" s="319"/>
      <c r="C202" s="314"/>
      <c r="D202" s="314"/>
      <c r="E202" s="314"/>
      <c r="F202" s="314"/>
      <c r="G202" s="340"/>
      <c r="H202" s="314"/>
      <c r="I202" s="314"/>
      <c r="J202" s="314"/>
      <c r="K202" s="342"/>
    </row>
    <row r="203" spans="2:11" s="1" customFormat="1" ht="15" customHeight="1">
      <c r="B203" s="319"/>
      <c r="C203" s="296" t="s">
        <v>2245</v>
      </c>
      <c r="D203" s="296"/>
      <c r="E203" s="296"/>
      <c r="F203" s="317" t="s">
        <v>48</v>
      </c>
      <c r="G203" s="296"/>
      <c r="H203" s="439" t="s">
        <v>2256</v>
      </c>
      <c r="I203" s="439"/>
      <c r="J203" s="439"/>
      <c r="K203" s="342"/>
    </row>
    <row r="204" spans="2:11" s="1" customFormat="1" ht="15" customHeight="1">
      <c r="B204" s="319"/>
      <c r="C204" s="296"/>
      <c r="D204" s="296"/>
      <c r="E204" s="296"/>
      <c r="F204" s="317" t="s">
        <v>49</v>
      </c>
      <c r="G204" s="296"/>
      <c r="H204" s="439" t="s">
        <v>2257</v>
      </c>
      <c r="I204" s="439"/>
      <c r="J204" s="439"/>
      <c r="K204" s="342"/>
    </row>
    <row r="205" spans="2:11" s="1" customFormat="1" ht="15" customHeight="1">
      <c r="B205" s="319"/>
      <c r="C205" s="296"/>
      <c r="D205" s="296"/>
      <c r="E205" s="296"/>
      <c r="F205" s="317" t="s">
        <v>52</v>
      </c>
      <c r="G205" s="296"/>
      <c r="H205" s="439" t="s">
        <v>2258</v>
      </c>
      <c r="I205" s="439"/>
      <c r="J205" s="439"/>
      <c r="K205" s="342"/>
    </row>
    <row r="206" spans="2:11" s="1" customFormat="1" ht="15" customHeight="1">
      <c r="B206" s="319"/>
      <c r="C206" s="296"/>
      <c r="D206" s="296"/>
      <c r="E206" s="296"/>
      <c r="F206" s="317" t="s">
        <v>50</v>
      </c>
      <c r="G206" s="296"/>
      <c r="H206" s="439" t="s">
        <v>2259</v>
      </c>
      <c r="I206" s="439"/>
      <c r="J206" s="439"/>
      <c r="K206" s="342"/>
    </row>
    <row r="207" spans="2:11" s="1" customFormat="1" ht="15" customHeight="1">
      <c r="B207" s="319"/>
      <c r="C207" s="296"/>
      <c r="D207" s="296"/>
      <c r="E207" s="296"/>
      <c r="F207" s="317" t="s">
        <v>51</v>
      </c>
      <c r="G207" s="296"/>
      <c r="H207" s="439" t="s">
        <v>2260</v>
      </c>
      <c r="I207" s="439"/>
      <c r="J207" s="439"/>
      <c r="K207" s="342"/>
    </row>
    <row r="208" spans="2:11" s="1" customFormat="1" ht="15" customHeight="1">
      <c r="B208" s="319"/>
      <c r="C208" s="296"/>
      <c r="D208" s="296"/>
      <c r="E208" s="296"/>
      <c r="F208" s="317"/>
      <c r="G208" s="296"/>
      <c r="H208" s="296"/>
      <c r="I208" s="296"/>
      <c r="J208" s="296"/>
      <c r="K208" s="342"/>
    </row>
    <row r="209" spans="2:11" s="1" customFormat="1" ht="15" customHeight="1">
      <c r="B209" s="319"/>
      <c r="C209" s="296" t="s">
        <v>2199</v>
      </c>
      <c r="D209" s="296"/>
      <c r="E209" s="296"/>
      <c r="F209" s="317" t="s">
        <v>84</v>
      </c>
      <c r="G209" s="296"/>
      <c r="H209" s="439" t="s">
        <v>2261</v>
      </c>
      <c r="I209" s="439"/>
      <c r="J209" s="439"/>
      <c r="K209" s="342"/>
    </row>
    <row r="210" spans="2:11" s="1" customFormat="1" ht="15" customHeight="1">
      <c r="B210" s="319"/>
      <c r="C210" s="296"/>
      <c r="D210" s="296"/>
      <c r="E210" s="296"/>
      <c r="F210" s="317" t="s">
        <v>2094</v>
      </c>
      <c r="G210" s="296"/>
      <c r="H210" s="439" t="s">
        <v>2095</v>
      </c>
      <c r="I210" s="439"/>
      <c r="J210" s="439"/>
      <c r="K210" s="342"/>
    </row>
    <row r="211" spans="2:11" s="1" customFormat="1" ht="15" customHeight="1">
      <c r="B211" s="319"/>
      <c r="C211" s="296"/>
      <c r="D211" s="296"/>
      <c r="E211" s="296"/>
      <c r="F211" s="317" t="s">
        <v>2092</v>
      </c>
      <c r="G211" s="296"/>
      <c r="H211" s="439" t="s">
        <v>2262</v>
      </c>
      <c r="I211" s="439"/>
      <c r="J211" s="439"/>
      <c r="K211" s="342"/>
    </row>
    <row r="212" spans="2:11" s="1" customFormat="1" ht="15" customHeight="1">
      <c r="B212" s="366"/>
      <c r="C212" s="296"/>
      <c r="D212" s="296"/>
      <c r="E212" s="296"/>
      <c r="F212" s="317" t="s">
        <v>2096</v>
      </c>
      <c r="G212" s="355"/>
      <c r="H212" s="438" t="s">
        <v>2097</v>
      </c>
      <c r="I212" s="438"/>
      <c r="J212" s="438"/>
      <c r="K212" s="367"/>
    </row>
    <row r="213" spans="2:11" s="1" customFormat="1" ht="15" customHeight="1">
      <c r="B213" s="366"/>
      <c r="C213" s="296"/>
      <c r="D213" s="296"/>
      <c r="E213" s="296"/>
      <c r="F213" s="317" t="s">
        <v>2098</v>
      </c>
      <c r="G213" s="355"/>
      <c r="H213" s="438" t="s">
        <v>2010</v>
      </c>
      <c r="I213" s="438"/>
      <c r="J213" s="438"/>
      <c r="K213" s="367"/>
    </row>
    <row r="214" spans="2:11" s="1" customFormat="1" ht="15" customHeight="1">
      <c r="B214" s="366"/>
      <c r="C214" s="296"/>
      <c r="D214" s="296"/>
      <c r="E214" s="296"/>
      <c r="F214" s="317"/>
      <c r="G214" s="355"/>
      <c r="H214" s="346"/>
      <c r="I214" s="346"/>
      <c r="J214" s="346"/>
      <c r="K214" s="367"/>
    </row>
    <row r="215" spans="2:11" s="1" customFormat="1" ht="15" customHeight="1">
      <c r="B215" s="366"/>
      <c r="C215" s="296" t="s">
        <v>2223</v>
      </c>
      <c r="D215" s="296"/>
      <c r="E215" s="296"/>
      <c r="F215" s="317">
        <v>1</v>
      </c>
      <c r="G215" s="355"/>
      <c r="H215" s="438" t="s">
        <v>2263</v>
      </c>
      <c r="I215" s="438"/>
      <c r="J215" s="438"/>
      <c r="K215" s="367"/>
    </row>
    <row r="216" spans="2:11" s="1" customFormat="1" ht="15" customHeight="1">
      <c r="B216" s="366"/>
      <c r="C216" s="296"/>
      <c r="D216" s="296"/>
      <c r="E216" s="296"/>
      <c r="F216" s="317">
        <v>2</v>
      </c>
      <c r="G216" s="355"/>
      <c r="H216" s="438" t="s">
        <v>2264</v>
      </c>
      <c r="I216" s="438"/>
      <c r="J216" s="438"/>
      <c r="K216" s="367"/>
    </row>
    <row r="217" spans="2:11" s="1" customFormat="1" ht="15" customHeight="1">
      <c r="B217" s="366"/>
      <c r="C217" s="296"/>
      <c r="D217" s="296"/>
      <c r="E217" s="296"/>
      <c r="F217" s="317">
        <v>3</v>
      </c>
      <c r="G217" s="355"/>
      <c r="H217" s="438" t="s">
        <v>2265</v>
      </c>
      <c r="I217" s="438"/>
      <c r="J217" s="438"/>
      <c r="K217" s="367"/>
    </row>
    <row r="218" spans="2:11" s="1" customFormat="1" ht="15" customHeight="1">
      <c r="B218" s="366"/>
      <c r="C218" s="296"/>
      <c r="D218" s="296"/>
      <c r="E218" s="296"/>
      <c r="F218" s="317">
        <v>4</v>
      </c>
      <c r="G218" s="355"/>
      <c r="H218" s="438" t="s">
        <v>2266</v>
      </c>
      <c r="I218" s="438"/>
      <c r="J218" s="438"/>
      <c r="K218" s="367"/>
    </row>
    <row r="219" spans="2:11" s="1" customFormat="1" ht="12.75" customHeight="1">
      <c r="B219" s="368"/>
      <c r="C219" s="369"/>
      <c r="D219" s="369"/>
      <c r="E219" s="369"/>
      <c r="F219" s="369"/>
      <c r="G219" s="369"/>
      <c r="H219" s="369"/>
      <c r="I219" s="369"/>
      <c r="J219" s="369"/>
      <c r="K219" s="370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11</vt:i4>
      </vt:variant>
    </vt:vector>
  </HeadingPairs>
  <TitlesOfParts>
    <vt:vector size="20" baseType="lpstr">
      <vt:lpstr>Rekapitulace stavby</vt:lpstr>
      <vt:lpstr>D.1.1 - Architektonicko -...</vt:lpstr>
      <vt:lpstr>D.1.4.1 - Sanace vlhkého ...</vt:lpstr>
      <vt:lpstr>D.1.4.5 - Elektroinstalac...</vt:lpstr>
      <vt:lpstr>D.1.4.5 Rekapitulace</vt:lpstr>
      <vt:lpstr>D.1.4.5 Rozpočet</vt:lpstr>
      <vt:lpstr>D.1.4.5 Parametry</vt:lpstr>
      <vt:lpstr>Seznam figur</vt:lpstr>
      <vt:lpstr>Pokyny pro vyplnění</vt:lpstr>
      <vt:lpstr>'D.1.1 - Architektonicko -...'!Názvy_tisku</vt:lpstr>
      <vt:lpstr>'D.1.4.1 - Sanace vlhkého ...'!Názvy_tisku</vt:lpstr>
      <vt:lpstr>'D.1.4.5 - Elektroinstalac...'!Názvy_tisku</vt:lpstr>
      <vt:lpstr>'Rekapitulace stavby'!Názvy_tisku</vt:lpstr>
      <vt:lpstr>'Seznam figur'!Názvy_tisku</vt:lpstr>
      <vt:lpstr>'D.1.1 - Architektonicko -...'!Oblast_tisku</vt:lpstr>
      <vt:lpstr>'D.1.4.1 - Sanace vlhkého ...'!Oblast_tisku</vt:lpstr>
      <vt:lpstr>'D.1.4.5 - Elektroinstalac...'!Oblast_tisku</vt:lpstr>
      <vt:lpstr>'Pokyny pro vyplnění'!Oblast_tisku</vt:lpstr>
      <vt:lpstr>'Rekapitulace stavby'!Oblast_tisku</vt:lpstr>
      <vt:lpstr>'Seznam figur'!Oblast_tisku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Metadata removed by MetaClean (www.adarsus.com)</cp:keywords>
  <cp:lastModifiedBy>Anna Rutarová</cp:lastModifiedBy>
  <cp:revision>0</cp:revision>
  <cp:lastPrinted>2024-02-19T14:53:24Z</cp:lastPrinted>
  <dcterms:modified xsi:type="dcterms:W3CDTF">2024-02-19T14:53:28Z</dcterms:modified>
</cp:coreProperties>
</file>